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0a13c91cbfc391bb/Pulpit/ZAMÓWIENIA PUBLICZNE/ZAMÓWIENIA 2026/utrzymanie czystości/PLATFORMA ZAKUPOWA WKR/"/>
    </mc:Choice>
  </mc:AlternateContent>
  <xr:revisionPtr revIDLastSave="2" documentId="13_ncr:1_{83BB8441-C29B-4CF8-8460-27672889AA2D}" xr6:coauthVersionLast="47" xr6:coauthVersionMax="47" xr10:uidLastSave="{6FB3A4E3-C45A-44E8-B951-696CCB1BA631}"/>
  <bookViews>
    <workbookView xWindow="-108" yWindow="-108" windowWidth="23256" windowHeight="12456" xr2:uid="{00000000-000D-0000-FFFF-FFFF00000000}"/>
  </bookViews>
  <sheets>
    <sheet name="Zakres usługi sprzątania" sheetId="1" r:id="rId1"/>
  </sheets>
  <definedNames>
    <definedName name="_xlnm.Print_Area" localSheetId="0">'Zakres usługi sprzątania'!$A$503:$C$516</definedName>
  </definedNames>
  <calcPr calcId="191029"/>
</workbook>
</file>

<file path=xl/calcChain.xml><?xml version="1.0" encoding="utf-8"?>
<calcChain xmlns="http://schemas.openxmlformats.org/spreadsheetml/2006/main">
  <c r="C1140" i="1" l="1"/>
  <c r="B515" i="1" l="1"/>
  <c r="B513" i="1"/>
  <c r="B511" i="1"/>
  <c r="B509" i="1"/>
  <c r="B508" i="1"/>
  <c r="B505" i="1"/>
  <c r="B977" i="1" l="1"/>
  <c r="B545" i="1"/>
  <c r="B187" i="1"/>
  <c r="B70" i="1" l="1"/>
  <c r="B217" i="1"/>
  <c r="B170" i="1"/>
  <c r="B132" i="1"/>
  <c r="B201" i="1"/>
  <c r="B117" i="1"/>
  <c r="B110" i="1"/>
  <c r="B239" i="1"/>
  <c r="B47" i="1"/>
  <c r="B58" i="1"/>
  <c r="B63" i="1"/>
  <c r="B81" i="1"/>
  <c r="B88" i="1"/>
  <c r="B95" i="1"/>
  <c r="B251" i="1"/>
  <c r="B263" i="1"/>
  <c r="B280" i="1"/>
  <c r="B293" i="1"/>
  <c r="B304" i="1"/>
  <c r="B428" i="1"/>
  <c r="B434" i="1"/>
  <c r="B464" i="1"/>
  <c r="B491" i="1"/>
  <c r="B516" i="1"/>
  <c r="B533" i="1"/>
  <c r="B566" i="1"/>
  <c r="B588" i="1"/>
  <c r="B594" i="1"/>
  <c r="B650" i="1"/>
  <c r="B681" i="1"/>
  <c r="B707" i="1"/>
  <c r="B719" i="1"/>
  <c r="B769" i="1"/>
  <c r="B784" i="1"/>
  <c r="B795" i="1"/>
  <c r="B805" i="1"/>
  <c r="B830" i="1"/>
  <c r="B859" i="1"/>
  <c r="B869" i="1"/>
  <c r="B879" i="1"/>
  <c r="B888" i="1"/>
  <c r="B898" i="1"/>
  <c r="B957" i="1"/>
  <c r="B965" i="1"/>
  <c r="B988" i="1"/>
  <c r="B997" i="1"/>
  <c r="B1010" i="1"/>
  <c r="B1046" i="1"/>
  <c r="B1068" i="1"/>
  <c r="B1089" i="1"/>
  <c r="B96" i="1" l="1"/>
  <c r="B605" i="1"/>
  <c r="B119" i="1"/>
  <c r="B220" i="1"/>
  <c r="B709" i="1"/>
  <c r="B1012" i="1"/>
  <c r="B264" i="1"/>
  <c r="B902" i="1"/>
  <c r="B807" i="1"/>
  <c r="B307" i="1" l="1"/>
  <c r="B337" i="1" s="1"/>
  <c r="C1095" i="1"/>
  <c r="B723" i="1"/>
  <c r="B746" i="1" s="1"/>
  <c r="B750" i="1" s="1"/>
  <c r="B833" i="1" l="1"/>
</calcChain>
</file>

<file path=xl/sharedStrings.xml><?xml version="1.0" encoding="utf-8"?>
<sst xmlns="http://schemas.openxmlformats.org/spreadsheetml/2006/main" count="1031" uniqueCount="589">
  <si>
    <r>
      <t>m</t>
    </r>
    <r>
      <rPr>
        <sz val="10"/>
        <rFont val="Czcionka tekstu podstawowego"/>
        <charset val="238"/>
      </rPr>
      <t>²</t>
    </r>
  </si>
  <si>
    <t xml:space="preserve">POWIERZCHNIA OGÓŁEM </t>
  </si>
  <si>
    <t>Drogi i chodniki</t>
  </si>
  <si>
    <t>( trawniki, zieleń niska )</t>
  </si>
  <si>
    <t>Tereny zielone</t>
  </si>
  <si>
    <t>Ilość (m²)</t>
  </si>
  <si>
    <t>Rodzaj powierzchni</t>
  </si>
  <si>
    <t>Lp.</t>
  </si>
  <si>
    <t>ul.Emilii Plater 17</t>
  </si>
  <si>
    <t xml:space="preserve">ul.Wyzwolenia 18 </t>
  </si>
  <si>
    <t>Tereny zewnętrzne wraz z transportem wewnętrznym</t>
  </si>
  <si>
    <t>POWIERZCHNIA OGÓŁEM SZPITAL WRAZ Z CZĘŚCIĄ ADMINISTRACYJNĄ</t>
  </si>
  <si>
    <t>m2</t>
  </si>
  <si>
    <t>RAZEM</t>
  </si>
  <si>
    <t>Podłogi twarde:  płytki ceramiczne , lastryko, beton</t>
  </si>
  <si>
    <t>Wykaz rodzajów powierzchni :</t>
  </si>
  <si>
    <t>okna pcv rozwieralno-uchylne</t>
  </si>
  <si>
    <t>3. Pomieszczenia techniczne, gospodarcze, magazynowe, archiwum, depozyt - wydzielona część przyziemia budynku głównego.</t>
  </si>
  <si>
    <t>Drzwi ALUPROF</t>
  </si>
  <si>
    <t>Okna ALUPROF</t>
  </si>
  <si>
    <t>1. Portiernia i pomieszczenia administracyjne w budynku portierni</t>
  </si>
  <si>
    <t>Ilość szt.</t>
  </si>
  <si>
    <t>Typ okien i drzwi oszklonych</t>
  </si>
  <si>
    <t>Nazwa budynku/ pomieszczenia</t>
  </si>
  <si>
    <r>
      <t>Wykaz okien</t>
    </r>
    <r>
      <rPr>
        <b/>
        <sz val="10"/>
        <rFont val="Arial"/>
        <family val="2"/>
        <charset val="238"/>
      </rPr>
      <t xml:space="preserve"> :</t>
    </r>
  </si>
  <si>
    <t>m²</t>
  </si>
  <si>
    <t xml:space="preserve">ŁĄCZNA POWIERZCHNIA </t>
  </si>
  <si>
    <r>
      <t>pow.użyt. (m</t>
    </r>
    <r>
      <rPr>
        <sz val="10"/>
        <rFont val="Calibri"/>
        <family val="2"/>
        <charset val="238"/>
      </rPr>
      <t>²</t>
    </r>
    <r>
      <rPr>
        <sz val="10"/>
        <rFont val="Arial"/>
        <family val="2"/>
        <charset val="238"/>
      </rPr>
      <t>)</t>
    </r>
  </si>
  <si>
    <t>Nazwa pomieszczenia</t>
  </si>
  <si>
    <t>2. Pomieszczenia gospodarcze -magazyn odpadów medycznych</t>
  </si>
  <si>
    <t>Wykaz jednostek sprzątanych w szpitalu ul.Emilii Plater 17</t>
  </si>
  <si>
    <t>drewniane</t>
  </si>
  <si>
    <t>płytki ceramiczne , lastryko, beton</t>
  </si>
  <si>
    <t xml:space="preserve">Podłogi twarde:  - wykładzina Pcv </t>
  </si>
  <si>
    <t xml:space="preserve">okna drewniane </t>
  </si>
  <si>
    <t>Okna połaciowe Velux</t>
  </si>
  <si>
    <t>Okna PCV</t>
  </si>
  <si>
    <t>8. Administracja Szpitala - pomieszczenia biurowe Wyspiańskiego 26</t>
  </si>
  <si>
    <t>Okna PCV –stałe i rozwieralno -uchylne</t>
  </si>
  <si>
    <t>7. KAPLICA</t>
  </si>
  <si>
    <t>Okna/ściany ALUPROF -  stałe</t>
  </si>
  <si>
    <t>6. ARCHIWUM ZAKŁADOWE</t>
  </si>
  <si>
    <t>5. Szwalnia, magazyny bielizny, myjnia wózków</t>
  </si>
  <si>
    <t>drzwi aluminiowe przeszklone</t>
  </si>
  <si>
    <t>okna pcv</t>
  </si>
  <si>
    <t>3. Portiernia ul. Wyspiańskiego</t>
  </si>
  <si>
    <t>2. Budynek Gospodarczy, magazyn odpadów, portiernia ul. Grunwaldzka</t>
  </si>
  <si>
    <t>Okna aluminiowe stałe i uchylne</t>
  </si>
  <si>
    <t>Okna drewniane skrzynkowe  i zespolone</t>
  </si>
  <si>
    <t>kotłownia</t>
  </si>
  <si>
    <t>Klatka schodowa</t>
  </si>
  <si>
    <t>Komunikacja</t>
  </si>
  <si>
    <t>Pokoje socjalne</t>
  </si>
  <si>
    <t>Sanitariaty, sprzęt porządkowy</t>
  </si>
  <si>
    <t>Pomieszczenia biurowe</t>
  </si>
  <si>
    <t xml:space="preserve">8. Administracja Szpitala - pomieszczenia biurowe </t>
  </si>
  <si>
    <t>Węzeł sanitarny</t>
  </si>
  <si>
    <t>Czytelnia akt</t>
  </si>
  <si>
    <t>Biuro archiwisty</t>
  </si>
  <si>
    <t>Przedsionek</t>
  </si>
  <si>
    <t>Pomieszczenie archiwum</t>
  </si>
  <si>
    <t>komunikacja</t>
  </si>
  <si>
    <t>Magazyn bielizny brudnej</t>
  </si>
  <si>
    <t>Magazyny</t>
  </si>
  <si>
    <t>Pokój socjalny</t>
  </si>
  <si>
    <t>Pokoje biurowe</t>
  </si>
  <si>
    <t>Komora odpadów komunalnych</t>
  </si>
  <si>
    <t>Magazyn, pomieszczenie gospodarcze, portiernia</t>
  </si>
  <si>
    <t>Chłodnia</t>
  </si>
  <si>
    <t>Śluza</t>
  </si>
  <si>
    <t xml:space="preserve">Komunikacja </t>
  </si>
  <si>
    <t>WC</t>
  </si>
  <si>
    <t xml:space="preserve">Szatnia </t>
  </si>
  <si>
    <t>ul. Wyspiańskiego 26</t>
  </si>
  <si>
    <t>ul. Wyspiańskiego 21</t>
  </si>
  <si>
    <t xml:space="preserve">  </t>
  </si>
  <si>
    <t>Wykaz jednostek sprzątanych w szpitalu ul.Wyspiańskiego 21, 26</t>
  </si>
  <si>
    <t>Podłogi twarde wykładzina Pcv , płytki ceramiczne – lastrico</t>
  </si>
  <si>
    <t>Ilość</t>
  </si>
  <si>
    <t xml:space="preserve">               SZWALNIA </t>
  </si>
  <si>
    <t xml:space="preserve">Drewniane </t>
  </si>
  <si>
    <t>MAGAZYN</t>
  </si>
  <si>
    <t xml:space="preserve">drzwi aluminium przeszklone </t>
  </si>
  <si>
    <t>aluminium</t>
  </si>
  <si>
    <t xml:space="preserve">              SERWEROWNIA </t>
  </si>
  <si>
    <t xml:space="preserve">Drzwi oszklone </t>
  </si>
  <si>
    <t xml:space="preserve"> </t>
  </si>
  <si>
    <t xml:space="preserve">PORTIERNIA </t>
  </si>
  <si>
    <t>Drzwi przeszklone</t>
  </si>
  <si>
    <t xml:space="preserve">Drzwi balkonowe </t>
  </si>
  <si>
    <t xml:space="preserve">PCV Dachowe </t>
  </si>
  <si>
    <t xml:space="preserve">  BUDYNEK DYREKCJI</t>
  </si>
  <si>
    <t xml:space="preserve">PCV </t>
  </si>
  <si>
    <t xml:space="preserve">RAZEM SZWALNIA </t>
  </si>
  <si>
    <t xml:space="preserve">magazyn brudnej bielizny </t>
  </si>
  <si>
    <t xml:space="preserve">magazyn czystej bielizny </t>
  </si>
  <si>
    <t xml:space="preserve">łazienka </t>
  </si>
  <si>
    <t xml:space="preserve">szwalnia </t>
  </si>
  <si>
    <t xml:space="preserve">korytarz </t>
  </si>
  <si>
    <t>pow.użyt.</t>
  </si>
  <si>
    <t xml:space="preserve">5.SZWALNIA </t>
  </si>
  <si>
    <t xml:space="preserve">RAZEM ELEKTRYCY </t>
  </si>
  <si>
    <t>warsztaty</t>
  </si>
  <si>
    <t>pomieszczenia socjalne</t>
  </si>
  <si>
    <t>wc</t>
  </si>
  <si>
    <t xml:space="preserve">korytarze </t>
  </si>
  <si>
    <t xml:space="preserve">4. ELEKTRYCY </t>
  </si>
  <si>
    <t xml:space="preserve">pokój socjalny </t>
  </si>
  <si>
    <t xml:space="preserve">pomieszczenia biurowe/magazynowe </t>
  </si>
  <si>
    <t xml:space="preserve">wc/łazienka </t>
  </si>
  <si>
    <t>serwerownia</t>
  </si>
  <si>
    <t xml:space="preserve">3.SERWEROWNIA </t>
  </si>
  <si>
    <t xml:space="preserve">RAZEM PORTIERNIA </t>
  </si>
  <si>
    <t xml:space="preserve">pomieszczenia socjalne </t>
  </si>
  <si>
    <t xml:space="preserve">pomieszczenia biurowe </t>
  </si>
  <si>
    <t xml:space="preserve">klatka schodowa </t>
  </si>
  <si>
    <t xml:space="preserve">2.PORTIERNIA </t>
  </si>
  <si>
    <t xml:space="preserve">RAZEM DYREKCJA </t>
  </si>
  <si>
    <t xml:space="preserve">sekretariat </t>
  </si>
  <si>
    <t xml:space="preserve">koryatrze/klatki schodowe </t>
  </si>
  <si>
    <t xml:space="preserve">pokoje biurowe </t>
  </si>
  <si>
    <t xml:space="preserve">1.BUDYNEK DYREKCJI </t>
  </si>
  <si>
    <t xml:space="preserve">3. BUDYNEK SERWEROWNI </t>
  </si>
  <si>
    <t>Wykaz jednostek sprzątanych w szpitalu ul.Wyzwolenia 18</t>
  </si>
  <si>
    <t>okna zewnętrzne pcv otwierane z poziomu podłogi, w maszynowni dźwigu</t>
  </si>
  <si>
    <t>okno zewnętrzne pcv oddymiające otwierane automatycznie</t>
  </si>
  <si>
    <t xml:space="preserve">okno zewnętrzne pcv oddymiające </t>
  </si>
  <si>
    <t xml:space="preserve">okno oddymiające otwierane automatycznie </t>
  </si>
  <si>
    <t>okna zewnętrzne pcv otwierane z poziomu podłogi</t>
  </si>
  <si>
    <t>drzwi aluminiowe z przeszkleniem</t>
  </si>
  <si>
    <t>ściana przeszklona z drzwiami</t>
  </si>
  <si>
    <t>Budynek przy ul. Emilii Plater 17</t>
  </si>
  <si>
    <t>ŁĄCZNA POWIERZCHNIA</t>
  </si>
  <si>
    <t>PRO MORTE</t>
  </si>
  <si>
    <t>KAPLICA</t>
  </si>
  <si>
    <t>SZATNIE</t>
  </si>
  <si>
    <t>Korytarze / klatki schodowe</t>
  </si>
  <si>
    <t>wc/sanitariaty/łazienki</t>
  </si>
  <si>
    <t>pomieszczenia  magazynowe</t>
  </si>
  <si>
    <t>POZOSTAŁE</t>
  </si>
  <si>
    <t>szatnia</t>
  </si>
  <si>
    <t>brudownik/składzik</t>
  </si>
  <si>
    <t>rejestracja</t>
  </si>
  <si>
    <t>Gabinety zabiegowe , lekarskie</t>
  </si>
  <si>
    <t>PORADNIE</t>
  </si>
  <si>
    <t xml:space="preserve">FIZYKOTERAPIA, sala ćwiczeń, </t>
  </si>
  <si>
    <t>szatnie</t>
  </si>
  <si>
    <t xml:space="preserve">brudownik/ składzik </t>
  </si>
  <si>
    <t xml:space="preserve">izolatka </t>
  </si>
  <si>
    <t xml:space="preserve">kuchenki </t>
  </si>
  <si>
    <t xml:space="preserve">Dyżurki </t>
  </si>
  <si>
    <t xml:space="preserve">Sale chorych </t>
  </si>
  <si>
    <t>ZAKŁAD PIELĘGNACYJNO-OPIEKUŃCZY</t>
  </si>
  <si>
    <t xml:space="preserve">Gabinety zabiegowe </t>
  </si>
  <si>
    <t>ODDZIAŁ MEDYCYNY PALIATYWNEJ</t>
  </si>
  <si>
    <t>szatnie, magazyny,     pomieszczenia gospodarcze</t>
  </si>
  <si>
    <t>zakład pielęgnacyjno – opiekuńczy</t>
  </si>
  <si>
    <t>wykładzina kauczukowa</t>
  </si>
  <si>
    <t>Drzwi  aluminiowe oszklone</t>
  </si>
  <si>
    <t>Pawilon IV</t>
  </si>
  <si>
    <t>Drzwi aluminiowe oszklone</t>
  </si>
  <si>
    <t>Okna  aluminiowe rozwieralno-uchylne</t>
  </si>
  <si>
    <t>Łącznik - Izba Przyjęć</t>
  </si>
  <si>
    <t>Okna zewnętrzne pcv</t>
  </si>
  <si>
    <t>Drzwi pcv i aluminiowe z przeszkleniem</t>
  </si>
  <si>
    <t>Pawilon III – przyziemie – Dział Farmacji Szpitalnej</t>
  </si>
  <si>
    <t>Pawilon III</t>
  </si>
  <si>
    <t>Pawilon II</t>
  </si>
  <si>
    <t>Pawilon I wraz z Przewiązką</t>
  </si>
  <si>
    <t>RAZEM CHŁODNIA</t>
  </si>
  <si>
    <t>Korytarz</t>
  </si>
  <si>
    <t>Pomieszczenia socjalne</t>
  </si>
  <si>
    <t>Pomieszczenia chłodni</t>
  </si>
  <si>
    <t>7.CHŁODNIA ZWŁOK</t>
  </si>
  <si>
    <t>RAZEM PAWILON IV</t>
  </si>
  <si>
    <t>łazienka</t>
  </si>
  <si>
    <t>szatnia /laboratorium/</t>
  </si>
  <si>
    <t>magazyn</t>
  </si>
  <si>
    <t>komunikacja/magazyn</t>
  </si>
  <si>
    <t>pom. porządkowe</t>
  </si>
  <si>
    <t>wc pacjentów nps</t>
  </si>
  <si>
    <t>poczekalnia</t>
  </si>
  <si>
    <t>gabient diagnostyki densytometrycznej</t>
  </si>
  <si>
    <t>wc personelu</t>
  </si>
  <si>
    <t>gabinet diagnostyczny</t>
  </si>
  <si>
    <t>pom. mycia środków transportu</t>
  </si>
  <si>
    <t>pow.użyt. (m²)</t>
  </si>
  <si>
    <t>gabinet diag.-zabiegowy</t>
  </si>
  <si>
    <t xml:space="preserve">pokój lekarzy </t>
  </si>
  <si>
    <t>gabinet ordynatora</t>
  </si>
  <si>
    <t>klatka schodowa</t>
  </si>
  <si>
    <t>pokój 6-osobowy</t>
  </si>
  <si>
    <t>punkt przygotowawczy</t>
  </si>
  <si>
    <t>punkt pielęgniarski</t>
  </si>
  <si>
    <t>miejsce składowania bielizny czystej</t>
  </si>
  <si>
    <t>pokój 3-osobowy</t>
  </si>
  <si>
    <t>pom. porządkowe, miejsce składowania bielizny brudnej</t>
  </si>
  <si>
    <t>rozdział leków cytostatycznych</t>
  </si>
  <si>
    <t>śluza</t>
  </si>
  <si>
    <t>pokój 4-osobowy</t>
  </si>
  <si>
    <t>pom. socjalne</t>
  </si>
  <si>
    <t>DZIENNY ODDZIAŁ CHEMIOTERAPII</t>
  </si>
  <si>
    <t>pracownia serologii</t>
  </si>
  <si>
    <t xml:space="preserve">bank krwi </t>
  </si>
  <si>
    <t>bank krwi /chłodnia/</t>
  </si>
  <si>
    <t>pom. kierownika</t>
  </si>
  <si>
    <t>punkt przyjęć</t>
  </si>
  <si>
    <t>przedsionek</t>
  </si>
  <si>
    <t>laboratorium /analityka/</t>
  </si>
  <si>
    <t>laboratorium /immunochemia, biochemia, analityka/</t>
  </si>
  <si>
    <t>pom. biurowe</t>
  </si>
  <si>
    <t>laboratorium /hematologia/</t>
  </si>
  <si>
    <t>magazyn odpadów</t>
  </si>
  <si>
    <t>szatnia pacjentów</t>
  </si>
  <si>
    <t>punkt pobrań</t>
  </si>
  <si>
    <t>wc pacjentów nps + d</t>
  </si>
  <si>
    <t xml:space="preserve">pokój badań </t>
  </si>
  <si>
    <t>wc pacjentów m</t>
  </si>
  <si>
    <t>gabinet diag. - zabiegowy</t>
  </si>
  <si>
    <t>LABORATORIUM ANALITYCZNE I PORADNIA ONKOLOGICZNA</t>
  </si>
  <si>
    <t>Szatnie</t>
  </si>
  <si>
    <t>Poradnia Onkologiczna, Gabinet Denzytometryczny</t>
  </si>
  <si>
    <t>Laboratorium Analityczne</t>
  </si>
  <si>
    <t>6. PAWILON IV</t>
  </si>
  <si>
    <t>RAZEM PAWILON III</t>
  </si>
  <si>
    <t>POMIESZCZENIA TECHNICZNE</t>
  </si>
  <si>
    <t>KLATKI SCHODOWE, WINDY</t>
  </si>
  <si>
    <t>KOMUNIKACJA OGÓLNA, KORYTARZE</t>
  </si>
  <si>
    <t>Pomieszczenia pomocnicze (socjalne, wc, komunikacja)</t>
  </si>
  <si>
    <t>Pomieszczenia podstawowe (mag. Leków, sprzętu, komora przyjęć, …)</t>
  </si>
  <si>
    <t>DZIAŁ FARMACJI SZPITALNEJ</t>
  </si>
  <si>
    <t>Pom. Adm.</t>
  </si>
  <si>
    <t>Mycie wózków</t>
  </si>
  <si>
    <t>Postój wózków</t>
  </si>
  <si>
    <t>Pomieszczenie porządkowe</t>
  </si>
  <si>
    <t>Łazienka</t>
  </si>
  <si>
    <t>Pomieszczenie socjalne</t>
  </si>
  <si>
    <t>Wydawanie mat.</t>
  </si>
  <si>
    <t>Wydawanie mat. Ster.</t>
  </si>
  <si>
    <t>Część sterylna</t>
  </si>
  <si>
    <t>Magazyn czystej bielizny</t>
  </si>
  <si>
    <t xml:space="preserve"> Część czysta</t>
  </si>
  <si>
    <t>Uzdatnianie</t>
  </si>
  <si>
    <t>Część brudna</t>
  </si>
  <si>
    <t>Przyjmowanie materiałów</t>
  </si>
  <si>
    <t>rejestracja RTG TK</t>
  </si>
  <si>
    <t>Pokój opisowy RTG</t>
  </si>
  <si>
    <t>Łazienka personelu</t>
  </si>
  <si>
    <t>kabina pacjenta</t>
  </si>
  <si>
    <t>pom porządkowe</t>
  </si>
  <si>
    <t>sterownia TK</t>
  </si>
  <si>
    <t>pokój  opisowy TK</t>
  </si>
  <si>
    <t>pracownia TK</t>
  </si>
  <si>
    <t>sterownia</t>
  </si>
  <si>
    <t>pracownia RTG</t>
  </si>
  <si>
    <t>magazyn podręczny</t>
  </si>
  <si>
    <t>gab. Endoskopii</t>
  </si>
  <si>
    <t>gab. Kolonoskopii</t>
  </si>
  <si>
    <t>zmywalnia</t>
  </si>
  <si>
    <t>pomieszczenie wybudzeń</t>
  </si>
  <si>
    <t>pom. przygotowawcze</t>
  </si>
  <si>
    <t>PRACOWNIA ENDOSKOPII</t>
  </si>
  <si>
    <t>pracownia USG</t>
  </si>
  <si>
    <t>Brudownik</t>
  </si>
  <si>
    <t>Ordynator</t>
  </si>
  <si>
    <t>Kuchnia oddziałowa</t>
  </si>
  <si>
    <t>Sprzęt porządkowy</t>
  </si>
  <si>
    <t>Łazienki</t>
  </si>
  <si>
    <t>pokój oddziałowej</t>
  </si>
  <si>
    <t>pokój lekarzy</t>
  </si>
  <si>
    <t>pokój pielęgniarski</t>
  </si>
  <si>
    <t>przygotowanie sprzętu i leków</t>
  </si>
  <si>
    <t>separatka</t>
  </si>
  <si>
    <t>sale chorych</t>
  </si>
  <si>
    <t>ODDZIAŁ AiIT</t>
  </si>
  <si>
    <t>magazynki oddziałowe</t>
  </si>
  <si>
    <t>pokoje dziennego pobytu</t>
  </si>
  <si>
    <t>dyżurki lekarskie, pielęgniarskie</t>
  </si>
  <si>
    <t>pokoje socjalne, sekretariaty</t>
  </si>
  <si>
    <t>sanitariaty, łazienki, brudowniki</t>
  </si>
  <si>
    <t>gabinety zabiegowe</t>
  </si>
  <si>
    <t>magazynki podręczne</t>
  </si>
  <si>
    <t xml:space="preserve">kuchenki oddziałowe     </t>
  </si>
  <si>
    <t>Dział Farmacji Szpitalnej</t>
  </si>
  <si>
    <t>Centralna Sterylizacja</t>
  </si>
  <si>
    <t>Pracownia Endoskopii</t>
  </si>
  <si>
    <t>Oddział AiIT</t>
  </si>
  <si>
    <t>5.PAWILON III</t>
  </si>
  <si>
    <t>RAZEM ŁĄCZNIK</t>
  </si>
  <si>
    <t>wjazd karetek</t>
  </si>
  <si>
    <t>Pomieszczenia techniczne</t>
  </si>
  <si>
    <t>Klatki schodowe, windy</t>
  </si>
  <si>
    <t>Komunikacja ogólna, korytarze</t>
  </si>
  <si>
    <t>Pokoje personelu medycznego, statystyka</t>
  </si>
  <si>
    <t>Sanitariaty</t>
  </si>
  <si>
    <t>Blok Porodowy</t>
  </si>
  <si>
    <t>Blok Operacyjny Ginekologiczny</t>
  </si>
  <si>
    <t>Poradnia Ginekologiczna</t>
  </si>
  <si>
    <t>Izba Przyjęć</t>
  </si>
  <si>
    <t>Statystyka</t>
  </si>
  <si>
    <t>Gabinet pielęgniarki naczelnej</t>
  </si>
  <si>
    <t>Poradnia Neonatologiczna</t>
  </si>
  <si>
    <t>Cytologia</t>
  </si>
  <si>
    <t>Poradnia Ginekologii Dziecięcej</t>
  </si>
  <si>
    <t xml:space="preserve">Izba Przyjęć </t>
  </si>
  <si>
    <t xml:space="preserve">4.ŁĄCZNIK </t>
  </si>
  <si>
    <t>RAZEM PAWILON II</t>
  </si>
  <si>
    <t xml:space="preserve">pomieszczenia techniczne </t>
  </si>
  <si>
    <t>klatki schodowe, windy</t>
  </si>
  <si>
    <t>komunikacja ogólna, korytarze</t>
  </si>
  <si>
    <t>oddział noworodkowy</t>
  </si>
  <si>
    <t>poradnia kardiologiczna</t>
  </si>
  <si>
    <t>prac. diagnostyczna</t>
  </si>
  <si>
    <t>Sale chorych</t>
  </si>
  <si>
    <t>Centrala Telefoniczna</t>
  </si>
  <si>
    <t>Oddział Ginekologiczny</t>
  </si>
  <si>
    <t>Oddział Noworodkowy</t>
  </si>
  <si>
    <t>Oddział Położniczy</t>
  </si>
  <si>
    <t>3.PAWILON II</t>
  </si>
  <si>
    <t>RAZEM PRZEWIĄZKA</t>
  </si>
  <si>
    <t>2. PRZEWIĄZKA między  PI-PII</t>
  </si>
  <si>
    <t>RAZEM PAWILON I</t>
  </si>
  <si>
    <t>pomieszczenia techniczne</t>
  </si>
  <si>
    <t>poradnie lekarskie ( chorób zakaźnych, neurol., gastroenterologiczna, Doppler, EEG, lekarz zakładowy )</t>
  </si>
  <si>
    <t>pokoje socjalne , sekretariaty</t>
  </si>
  <si>
    <t>sanitariaty, łazienki , brudowniki</t>
  </si>
  <si>
    <r>
      <rPr>
        <sz val="7"/>
        <rFont val="Arial"/>
        <family val="2"/>
        <charset val="238"/>
      </rPr>
      <t>M</t>
    </r>
    <r>
      <rPr>
        <sz val="10"/>
        <rFont val="Arial"/>
        <family val="2"/>
        <charset val="238"/>
      </rPr>
      <t>agazynki podręczne</t>
    </r>
  </si>
  <si>
    <t>Poradnia chorób zakaźnych</t>
  </si>
  <si>
    <t>Lekarz Zakładowy</t>
  </si>
  <si>
    <t>Pracownia EEG</t>
  </si>
  <si>
    <t>Poradnia Gastroenterologiczna</t>
  </si>
  <si>
    <t>Poradnia Neurologiczna</t>
  </si>
  <si>
    <t>Oddział Gastroenterologiczny z pododdziałem chorób wewnętrznych</t>
  </si>
  <si>
    <t>1.PAWILON I</t>
  </si>
  <si>
    <t>Oddział Anestezjologii i Intensywnej Terapii</t>
  </si>
  <si>
    <t>USG</t>
  </si>
  <si>
    <t>RTG</t>
  </si>
  <si>
    <t>Blok Operacyjny – Ginekologiczny</t>
  </si>
  <si>
    <t>Trakt Porodowy</t>
  </si>
  <si>
    <t>Gabinet Naczelnej Pielęgniarki /Przełożonej</t>
  </si>
  <si>
    <t xml:space="preserve">Punkt Pobrań Laboratorium </t>
  </si>
  <si>
    <t>Poradnia Patologii Ciąży</t>
  </si>
  <si>
    <t>Centrala telefoniczna</t>
  </si>
  <si>
    <t>Poradnia Kardiologiczna</t>
  </si>
  <si>
    <t>Oddział Kardiologii i Kardioonkologii</t>
  </si>
  <si>
    <t>Szatnia</t>
  </si>
  <si>
    <t>Pracownia Dopplerowska</t>
  </si>
  <si>
    <t>EEG</t>
  </si>
  <si>
    <t>Wykaz jednostek sprzątanych w szpitalu ul.Wyspiańskiego 21</t>
  </si>
  <si>
    <t xml:space="preserve">Drzwi przeszklone </t>
  </si>
  <si>
    <t xml:space="preserve">BUDYNEK ZAKŁADU RADIOTERAPII  </t>
  </si>
  <si>
    <t>13+ 22</t>
  </si>
  <si>
    <t xml:space="preserve">BUDYNEK PRZYCHODNI </t>
  </si>
  <si>
    <t xml:space="preserve">BUDYNEK LABORATORIUM </t>
  </si>
  <si>
    <t xml:space="preserve">Drewniane pojedyncze </t>
  </si>
  <si>
    <t xml:space="preserve">Drewniane skrzynkowe </t>
  </si>
  <si>
    <t xml:space="preserve">PAWILON III – oddział Radioterapii </t>
  </si>
  <si>
    <t xml:space="preserve">Drzwi przeszklone aluminiowe </t>
  </si>
  <si>
    <t xml:space="preserve">Drzwi plastikowe przeszkolone </t>
  </si>
  <si>
    <t>METALOWE KWATERY - nie otwierane 1,5x2m</t>
  </si>
  <si>
    <t xml:space="preserve">PAWILON I </t>
  </si>
  <si>
    <t xml:space="preserve">ŁACZNA POWIERZCHNIA  </t>
  </si>
  <si>
    <t xml:space="preserve">RAZEM CHŁODNIA </t>
  </si>
  <si>
    <t xml:space="preserve">pom. Sanitarne </t>
  </si>
  <si>
    <t xml:space="preserve">magazyn apteki </t>
  </si>
  <si>
    <t xml:space="preserve">magazyn odpadów elektrycznych </t>
  </si>
  <si>
    <t xml:space="preserve">myjnia wózków </t>
  </si>
  <si>
    <t xml:space="preserve">chłodnia - strefa brudna </t>
  </si>
  <si>
    <t>pow.użyt.(m²)</t>
  </si>
  <si>
    <t xml:space="preserve">7.CHŁODNIA NA ODPADY MEDYCZNE- nowa </t>
  </si>
  <si>
    <t>RAZEM ZAKŁAD RADIOTERAPII</t>
  </si>
  <si>
    <t xml:space="preserve">kabiny naświetleń/sterownie </t>
  </si>
  <si>
    <t xml:space="preserve">rejestracja </t>
  </si>
  <si>
    <t>archiwum</t>
  </si>
  <si>
    <t xml:space="preserve">magazynki, pom.porządkowe </t>
  </si>
  <si>
    <t xml:space="preserve">pokój badań/ chorego </t>
  </si>
  <si>
    <t xml:space="preserve">szatnie/pom.socjalne </t>
  </si>
  <si>
    <t xml:space="preserve">korytarze/komunikacja </t>
  </si>
  <si>
    <t>pokój fizyków /lekarzy</t>
  </si>
  <si>
    <t xml:space="preserve">6.BUDYNEK ZAKŁADU RADIOTERAPII </t>
  </si>
  <si>
    <t>RAZEM PRZYCHODNIA ONKOLOGICZNA</t>
  </si>
  <si>
    <t xml:space="preserve">pokój kierownika </t>
  </si>
  <si>
    <t xml:space="preserve">pokój -pobieranie krwi </t>
  </si>
  <si>
    <t xml:space="preserve">szatnie </t>
  </si>
  <si>
    <t xml:space="preserve">archiwum </t>
  </si>
  <si>
    <t>magazynki/składziki</t>
  </si>
  <si>
    <t>wc/łazienki</t>
  </si>
  <si>
    <t>poczekalnie</t>
  </si>
  <si>
    <t xml:space="preserve">gabinety zabiegowe </t>
  </si>
  <si>
    <t xml:space="preserve">gabinety lekarskie </t>
  </si>
  <si>
    <t xml:space="preserve">korytarze /klatka schodowa </t>
  </si>
  <si>
    <t>5.BUDYNEK PRZYCHODNI ONKOLOGICZNEJ</t>
  </si>
  <si>
    <t>RAZEM BUDYNEK LABORATORIUM</t>
  </si>
  <si>
    <t>pokój socjalny</t>
  </si>
  <si>
    <t xml:space="preserve">magazyny/składziki </t>
  </si>
  <si>
    <t xml:space="preserve">gabinety lekarzy </t>
  </si>
  <si>
    <t xml:space="preserve">pracownie </t>
  </si>
  <si>
    <t>korytarze</t>
  </si>
  <si>
    <t xml:space="preserve">wc/łazienki </t>
  </si>
  <si>
    <t>ZAKŁAD PATOMORFOLOGII PIĘTRO</t>
  </si>
  <si>
    <t>pomieszczenia biurowe /magazynki</t>
  </si>
  <si>
    <t xml:space="preserve">wc/łazienka/sanitariaty </t>
  </si>
  <si>
    <t xml:space="preserve">poczekalnia </t>
  </si>
  <si>
    <t>LABORATORIUM ANALITYCZNE PARTER</t>
  </si>
  <si>
    <t>4.BUDYNEK LABORATORIUM</t>
  </si>
  <si>
    <t>związki zawodowe</t>
  </si>
  <si>
    <t>brudownik</t>
  </si>
  <si>
    <t xml:space="preserve">dyżurki </t>
  </si>
  <si>
    <t xml:space="preserve">dietetyczka </t>
  </si>
  <si>
    <t xml:space="preserve">archiwum Poradni Onkologicznej </t>
  </si>
  <si>
    <t>pokoje do chemii dziennej</t>
  </si>
  <si>
    <t xml:space="preserve">wc/łazienki/sanitariaty </t>
  </si>
  <si>
    <t xml:space="preserve">korytarze/klatki schodowe </t>
  </si>
  <si>
    <t>ODDZIAŁ RADIOTERAPII I CHEMIOTERAPII</t>
  </si>
  <si>
    <t>2.PAWILON III</t>
  </si>
  <si>
    <t xml:space="preserve">RAZEM </t>
  </si>
  <si>
    <t xml:space="preserve">klatka schodowa środkowa </t>
  </si>
  <si>
    <t xml:space="preserve">klatka schodowa południowa </t>
  </si>
  <si>
    <t xml:space="preserve">klatka schodowa północna </t>
  </si>
  <si>
    <t xml:space="preserve">Holl wejście główne </t>
  </si>
  <si>
    <t>KLATKI SCHODOWE + KORYTARZE</t>
  </si>
  <si>
    <t xml:space="preserve">RAZEM  </t>
  </si>
  <si>
    <t xml:space="preserve">Korytarze </t>
  </si>
  <si>
    <t xml:space="preserve">porty </t>
  </si>
  <si>
    <t xml:space="preserve">ODDZIAŁ ONKOLOGICZNY  wyłączony piętro - obecnie szatnie </t>
  </si>
  <si>
    <t xml:space="preserve">Gabinet ordynator </t>
  </si>
  <si>
    <t xml:space="preserve">szatnia </t>
  </si>
  <si>
    <t>magazynki</t>
  </si>
  <si>
    <t>wc/łazienki/ sanitariaty</t>
  </si>
  <si>
    <t xml:space="preserve">ODDZIAŁ ANESTOZJOLOGII I INTENSYWNEJ TERAPII </t>
  </si>
  <si>
    <t xml:space="preserve">sala rehabilitacyjna </t>
  </si>
  <si>
    <t>łazienka personel</t>
  </si>
  <si>
    <t>ODDZIAŁ CHIRURGII ONKOLOGICZNEJ I OGÓLNEJ I PIĘTRO- wyłączony</t>
  </si>
  <si>
    <t>BLOK OPERACYJNY- wyłączony !</t>
  </si>
  <si>
    <t>Korytarze</t>
  </si>
  <si>
    <t>Kuchenka</t>
  </si>
  <si>
    <t xml:space="preserve">brudownik </t>
  </si>
  <si>
    <t>Gabinety zabiegowe</t>
  </si>
  <si>
    <t xml:space="preserve">Łazienki/ Wc </t>
  </si>
  <si>
    <t>Dyżurki Pielęgniarek/ lekarzy</t>
  </si>
  <si>
    <t xml:space="preserve">ODDZIAŁ RADIOTERAPII I CHEMIOTERAPII  II piętro </t>
  </si>
  <si>
    <t>stomijna</t>
  </si>
  <si>
    <t xml:space="preserve">punkt informacyjny </t>
  </si>
  <si>
    <t xml:space="preserve">Zakład Rehabilitacji </t>
  </si>
  <si>
    <t>socjalny</t>
  </si>
  <si>
    <t xml:space="preserve">statystyka </t>
  </si>
  <si>
    <t>kaplica + magazyn kaplicy</t>
  </si>
  <si>
    <t>PRZYZIEMIE</t>
  </si>
  <si>
    <t xml:space="preserve">6.CHŁODNIA NA ODPADY MEDYCZNE </t>
  </si>
  <si>
    <t xml:space="preserve">5.BUDYNEK ZAKŁADU RADIOTERAPII </t>
  </si>
  <si>
    <t xml:space="preserve">4.BUDYNEK PRZYCHODNI ONKOLOGICZNEJ </t>
  </si>
  <si>
    <t xml:space="preserve">Łącznie poziom - 1 </t>
  </si>
  <si>
    <t>Zakład Patomorfologii</t>
  </si>
  <si>
    <t xml:space="preserve">Laboratorium analityczne </t>
  </si>
  <si>
    <t>Klatki schodowe, korytarze</t>
  </si>
  <si>
    <t xml:space="preserve">3.BUDYNEK LABORATORIUM </t>
  </si>
  <si>
    <t>Dźwigi</t>
  </si>
  <si>
    <t xml:space="preserve">Sala odpraw lekarskich </t>
  </si>
  <si>
    <t xml:space="preserve">Oddział Radioterapii </t>
  </si>
  <si>
    <t>Rezonans</t>
  </si>
  <si>
    <t xml:space="preserve">punkt sterylizacji </t>
  </si>
  <si>
    <t>pow,użyt,(m²)</t>
  </si>
  <si>
    <t xml:space="preserve">Korytarze/ klatki schodowe </t>
  </si>
  <si>
    <t xml:space="preserve">Statystyka </t>
  </si>
  <si>
    <t xml:space="preserve">Szatnia Personelu </t>
  </si>
  <si>
    <t>kierownik, kartoteki</t>
  </si>
  <si>
    <t xml:space="preserve">Kaplica </t>
  </si>
  <si>
    <t xml:space="preserve">gabinety badań </t>
  </si>
  <si>
    <t>Przyziemie w tym:</t>
  </si>
  <si>
    <t xml:space="preserve">wc </t>
  </si>
  <si>
    <t xml:space="preserve">Szatnie </t>
  </si>
  <si>
    <t>wc izotop</t>
  </si>
  <si>
    <t>Oddział Anestozjologii i Intensywnej Terapii</t>
  </si>
  <si>
    <t xml:space="preserve">poczekalnie izotopowe </t>
  </si>
  <si>
    <t xml:space="preserve">Oddział Chirurgii Onkologicznej i Ogólnej </t>
  </si>
  <si>
    <t>Pracownie,pom. aplikacji, śluzy</t>
  </si>
  <si>
    <t>Blok Operacyjny</t>
  </si>
  <si>
    <t xml:space="preserve">Oddział Radioterapii i Chemioterapii </t>
  </si>
  <si>
    <t>MEDYCYNA NUKLEARNA</t>
  </si>
  <si>
    <t>1.PAWILON I - Budynek Główny</t>
  </si>
  <si>
    <t>2.PAWILON II</t>
  </si>
  <si>
    <t>3.PAWILON III</t>
  </si>
  <si>
    <t>IZBA PRZYJĘĆ</t>
  </si>
  <si>
    <t xml:space="preserve">socjalne </t>
  </si>
  <si>
    <t>dźwig brudny</t>
  </si>
  <si>
    <t xml:space="preserve">korytarze/ klatki schodowe </t>
  </si>
  <si>
    <t xml:space="preserve">oddziałowa </t>
  </si>
  <si>
    <t>brudownik / pom. Porząd</t>
  </si>
  <si>
    <t xml:space="preserve">ochrona </t>
  </si>
  <si>
    <t xml:space="preserve">ODDZIAŁ CHIRURGII ONKOLOGICZNEJ I OGÓLNEJ </t>
  </si>
  <si>
    <t>kuchenka/ socjalne</t>
  </si>
  <si>
    <t>dźwig czysty</t>
  </si>
  <si>
    <t>dyżurki / sekr.med/ gabinety</t>
  </si>
  <si>
    <t xml:space="preserve">pom. Techniczne </t>
  </si>
  <si>
    <t xml:space="preserve">pobyt dzienny pacjenta </t>
  </si>
  <si>
    <t>ODDZIAŁ CHIRURGII ONKOLOGICZNEJ I OGÓLNEJ II</t>
  </si>
  <si>
    <t>BLOK OPERACYJNY</t>
  </si>
  <si>
    <t xml:space="preserve">Sale operacyjne </t>
  </si>
  <si>
    <t>przygotowanie pacjenta</t>
  </si>
  <si>
    <t>przygotowanie lekarzy</t>
  </si>
  <si>
    <t>korytarze/klatki schodowe(czyste)</t>
  </si>
  <si>
    <t xml:space="preserve">magazynki </t>
  </si>
  <si>
    <t>sala wybudzeń</t>
  </si>
  <si>
    <t xml:space="preserve">śluzy </t>
  </si>
  <si>
    <t xml:space="preserve">pom.mycia i segregacji </t>
  </si>
  <si>
    <t>ŁĄCZNIKI łącznie</t>
  </si>
  <si>
    <t xml:space="preserve">Nazwa pomieszczenia </t>
  </si>
  <si>
    <t>Poczekalnia ZDO</t>
  </si>
  <si>
    <t xml:space="preserve">Rejestracja </t>
  </si>
  <si>
    <t xml:space="preserve">Sekretariat medyczny </t>
  </si>
  <si>
    <t xml:space="preserve">wc personel </t>
  </si>
  <si>
    <t xml:space="preserve">pomieszczenie porządkowe </t>
  </si>
  <si>
    <t xml:space="preserve">Pracownia USG 3 </t>
  </si>
  <si>
    <t xml:space="preserve">Pracownia mamografii </t>
  </si>
  <si>
    <t>kabina</t>
  </si>
  <si>
    <t xml:space="preserve">kabina </t>
  </si>
  <si>
    <t xml:space="preserve">sterownia rtg </t>
  </si>
  <si>
    <t xml:space="preserve">kabiny </t>
  </si>
  <si>
    <t xml:space="preserve">rtg </t>
  </si>
  <si>
    <t>wc pancjent NPS</t>
  </si>
  <si>
    <t xml:space="preserve">dźwig czysty </t>
  </si>
  <si>
    <t xml:space="preserve">pomieszczenie techników </t>
  </si>
  <si>
    <t xml:space="preserve">wc techników </t>
  </si>
  <si>
    <t xml:space="preserve">pracownia USG 1 </t>
  </si>
  <si>
    <t xml:space="preserve">biopsja sterotaktyczna </t>
  </si>
  <si>
    <t xml:space="preserve">wc pacjentów </t>
  </si>
  <si>
    <t>wc damskie + NPS</t>
  </si>
  <si>
    <t>pracownia USG 2</t>
  </si>
  <si>
    <t>przygotowanie pacjenta TK</t>
  </si>
  <si>
    <t xml:space="preserve">Tomograf nr 1 </t>
  </si>
  <si>
    <t xml:space="preserve">Sterownia TK </t>
  </si>
  <si>
    <t xml:space="preserve">Tomograf nr 2 </t>
  </si>
  <si>
    <t xml:space="preserve">Pokój lekarski 1 </t>
  </si>
  <si>
    <t>Pokój lekarski 2</t>
  </si>
  <si>
    <t xml:space="preserve">Pokój lekarski 3 </t>
  </si>
  <si>
    <t xml:space="preserve">węzeł sanitarny wc+ natrysk </t>
  </si>
  <si>
    <t>przedsionek 1</t>
  </si>
  <si>
    <t>przedsionek 2</t>
  </si>
  <si>
    <t xml:space="preserve">komunikacja </t>
  </si>
  <si>
    <t>ZAKŁAD DIAGNOSTYKI OBRAZOWEJ</t>
  </si>
  <si>
    <t>przechowywalnia wózków - strefa czysta</t>
  </si>
  <si>
    <t>Łączniki przyziemie</t>
  </si>
  <si>
    <t>Łączniki parter</t>
  </si>
  <si>
    <t>Łączniki piętro I</t>
  </si>
  <si>
    <t>pow. M2 fasad /witryn</t>
  </si>
  <si>
    <t>witryny szklane nie otwierane</t>
  </si>
  <si>
    <t>fasady szklane nie otwierane</t>
  </si>
  <si>
    <t>okna aluminiowe</t>
  </si>
  <si>
    <t xml:space="preserve">okna PCV </t>
  </si>
  <si>
    <t xml:space="preserve">PAWILON II </t>
  </si>
  <si>
    <t xml:space="preserve">okna aluminiowe- otwieralne </t>
  </si>
  <si>
    <t xml:space="preserve">okna aluminiowe- nie otwieralne </t>
  </si>
  <si>
    <t xml:space="preserve">drzwi przeszklone </t>
  </si>
  <si>
    <t>witryny nie otwierane</t>
  </si>
  <si>
    <t xml:space="preserve">świetlik - przyziemie </t>
  </si>
  <si>
    <t xml:space="preserve">Okładziny ścienne PCV </t>
  </si>
  <si>
    <r>
      <rPr>
        <sz val="7"/>
        <rFont val="Arial"/>
        <family val="2"/>
        <charset val="238"/>
      </rPr>
      <t>K</t>
    </r>
    <r>
      <rPr>
        <sz val="10"/>
        <rFont val="Arial"/>
        <family val="2"/>
        <charset val="238"/>
      </rPr>
      <t xml:space="preserve">uchenki oddziałowe     </t>
    </r>
  </si>
  <si>
    <t>PRACOWNIA RTG, USG, TK</t>
  </si>
  <si>
    <t>Poradnia Chorób Zakaźnych</t>
  </si>
  <si>
    <t>TK</t>
  </si>
  <si>
    <t>1. Administracja Dział Techniczno-Gospodarczy (budynek warsztatów)</t>
  </si>
  <si>
    <t>4. Administracja – Dział Techniczno-Gospodarczy Zaopatrzenie /magazyn, Dietetyk (Pawilon V)</t>
  </si>
  <si>
    <t>5. Szwalnia (Pawilon V)</t>
  </si>
  <si>
    <t>4. Administracja – Dział Techniczno-Gospodarczy Zaopatrzenie /magazyn, Dietetyk</t>
  </si>
  <si>
    <t>Szwalnia</t>
  </si>
  <si>
    <t>Sanitariaty, pokój socjalny</t>
  </si>
  <si>
    <t xml:space="preserve">Magazyn wózków </t>
  </si>
  <si>
    <t>Magazyn kasacyjny</t>
  </si>
  <si>
    <t>5. Szwalnia</t>
  </si>
  <si>
    <t xml:space="preserve">gabinety zabiegowe - konsylium </t>
  </si>
  <si>
    <t>Katedra i Klinika Onkologii</t>
  </si>
  <si>
    <t>Oddział Gastroenterologii z pododdziałem Chorób Wewnętrznych</t>
  </si>
  <si>
    <t>Oddział Dzienny Katedry Onkologii</t>
  </si>
  <si>
    <t xml:space="preserve">Pracownia Dopplera/ Pomieszczenie rehabilitacji   </t>
  </si>
  <si>
    <t>KATEDRA I KLINIKA ONKOLOGII</t>
  </si>
  <si>
    <t>CENTRALNA STERYLIZACJA</t>
  </si>
  <si>
    <t>Pracownia RTG, TK, USG</t>
  </si>
  <si>
    <t>Podłogi twarde:  - wykładzina Pcv, płytki ceramiczne , lastryko, beton</t>
  </si>
  <si>
    <t>oddział medycyny paliatywnej, poradnia medycyny paliatywnej</t>
  </si>
  <si>
    <t>Podłogi twarde:  - wykładzina Pcv, płytki ceramiczne, lastryko, beton</t>
  </si>
  <si>
    <t>2. Pomieszczenia techniczne, gospodarcze, magazynowe, archiwum, depozyt - wydzielona część przyziemia budynku głównego.</t>
  </si>
  <si>
    <r>
      <t>ul.</t>
    </r>
    <r>
      <rPr>
        <b/>
        <u/>
        <sz val="10"/>
        <color rgb="FFFF0000"/>
        <rFont val="Arial"/>
        <family val="2"/>
        <charset val="238"/>
      </rPr>
      <t xml:space="preserve">Wyspiańskiego </t>
    </r>
    <r>
      <rPr>
        <b/>
        <u/>
        <sz val="10"/>
        <rFont val="Arial"/>
        <family val="2"/>
        <charset val="238"/>
      </rPr>
      <t>21, 26</t>
    </r>
  </si>
  <si>
    <t>gabinet ordynator</t>
  </si>
  <si>
    <t>brudowniki / pom. Porządkowe</t>
  </si>
  <si>
    <t xml:space="preserve">kordynatorki DILO </t>
  </si>
  <si>
    <t>dyżurka lekarska</t>
  </si>
  <si>
    <r>
      <t>4.ELEKTRYCY</t>
    </r>
    <r>
      <rPr>
        <b/>
        <u/>
        <sz val="10"/>
        <color rgb="FFFF0000"/>
        <rFont val="Arial"/>
        <family val="2"/>
        <charset val="238"/>
      </rPr>
      <t xml:space="preserve"> </t>
    </r>
  </si>
  <si>
    <t>RAZEM SERWEROWNIA</t>
  </si>
  <si>
    <t>znak sprawy: DZP.271.9.2026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</si>
</sst>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zcionka tekstu podstawowego"/>
      <charset val="238"/>
    </font>
    <font>
      <sz val="18"/>
      <name val="Arial"/>
      <family val="2"/>
      <charset val="238"/>
    </font>
    <font>
      <sz val="16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b/>
      <u/>
      <sz val="10"/>
      <name val="Arial"/>
      <family val="2"/>
      <charset val="238"/>
    </font>
    <font>
      <b/>
      <u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sz val="18"/>
      <color rgb="FFFF0000"/>
      <name val="Arial"/>
      <family val="2"/>
      <charset val="238"/>
    </font>
    <font>
      <sz val="22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Calibri"/>
      <family val="2"/>
      <charset val="238"/>
    </font>
    <font>
      <b/>
      <u/>
      <sz val="12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B050"/>
      <name val="Arial"/>
      <family val="2"/>
      <charset val="238"/>
    </font>
    <font>
      <sz val="10"/>
      <color rgb="FFFFC000"/>
      <name val="Arial"/>
      <family val="2"/>
      <charset val="238"/>
    </font>
    <font>
      <sz val="10"/>
      <color rgb="FFFF0000"/>
      <name val="Arial"/>
      <family val="2"/>
      <charset val="238"/>
    </font>
    <font>
      <sz val="7"/>
      <name val="Arial"/>
      <family val="2"/>
      <charset val="238"/>
    </font>
    <font>
      <u/>
      <sz val="10"/>
      <name val="Arial"/>
      <family val="2"/>
      <charset val="238"/>
    </font>
    <font>
      <sz val="11"/>
      <name val="Calibri"/>
      <family val="2"/>
      <charset val="238"/>
    </font>
    <font>
      <i/>
      <sz val="10"/>
      <color theme="1"/>
      <name val="Arial"/>
      <family val="2"/>
      <charset val="238"/>
    </font>
    <font>
      <i/>
      <sz val="12"/>
      <name val="Arial"/>
      <family val="2"/>
      <charset val="238"/>
    </font>
    <font>
      <u/>
      <sz val="10"/>
      <color rgb="FFFF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10"/>
      <color rgb="FF7030A0"/>
      <name val="Arial"/>
      <family val="2"/>
      <charset val="238"/>
    </font>
    <font>
      <sz val="10"/>
      <color rgb="FF14A8C6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00"/>
      </patternFill>
    </fill>
    <fill>
      <patternFill patternType="solid">
        <fgColor theme="3" tint="0.79998168889431442"/>
        <bgColor rgb="FFFFFF00"/>
      </patternFill>
    </fill>
    <fill>
      <patternFill patternType="solid">
        <fgColor theme="9" tint="0.39997558519241921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1"/>
      </bottom>
      <diagonal/>
    </border>
    <border>
      <left style="medium">
        <color rgb="FF000001"/>
      </left>
      <right style="medium">
        <color rgb="FF000000"/>
      </right>
      <top/>
      <bottom style="medium">
        <color rgb="FF000001"/>
      </bottom>
      <diagonal/>
    </border>
    <border>
      <left style="medium">
        <color indexed="64"/>
      </left>
      <right style="medium">
        <color indexed="64"/>
      </right>
      <top style="medium">
        <color rgb="FF000001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1"/>
      </top>
      <bottom/>
      <diagonal/>
    </border>
    <border>
      <left style="medium">
        <color rgb="FF000001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1"/>
      </bottom>
      <diagonal/>
    </border>
    <border>
      <left/>
      <right/>
      <top/>
      <bottom style="medium">
        <color rgb="FF00000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1"/>
      </top>
      <bottom style="medium">
        <color rgb="FF000001"/>
      </bottom>
      <diagonal/>
    </border>
    <border>
      <left style="medium">
        <color rgb="FF000001"/>
      </left>
      <right style="medium">
        <color rgb="FF000000"/>
      </right>
      <top style="medium">
        <color rgb="FF000001"/>
      </top>
      <bottom style="medium">
        <color rgb="FF000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1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1"/>
      </top>
      <bottom/>
      <diagonal/>
    </border>
    <border>
      <left style="medium">
        <color rgb="FF000001"/>
      </left>
      <right style="medium">
        <color rgb="FF000000"/>
      </right>
      <top style="medium">
        <color rgb="FF00000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1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1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1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1"/>
      </left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1"/>
      </bottom>
      <diagonal/>
    </border>
    <border>
      <left/>
      <right style="medium">
        <color rgb="FF000000"/>
      </right>
      <top style="medium">
        <color rgb="FF000001"/>
      </top>
      <bottom style="medium">
        <color rgb="FF00000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8">
    <xf numFmtId="0" fontId="0" fillId="0" borderId="0" xfId="0"/>
    <xf numFmtId="0" fontId="1" fillId="0" borderId="0" xfId="0" applyFont="1"/>
    <xf numFmtId="0" fontId="3" fillId="2" borderId="0" xfId="0" applyFont="1" applyFill="1"/>
    <xf numFmtId="0" fontId="4" fillId="2" borderId="0" xfId="0" applyFont="1" applyFill="1"/>
    <xf numFmtId="0" fontId="1" fillId="3" borderId="3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6" fillId="3" borderId="8" xfId="0" applyFont="1" applyFill="1" applyBorder="1" applyAlignment="1">
      <alignment horizontal="left" vertical="top" wrapText="1" indent="2"/>
    </xf>
    <xf numFmtId="0" fontId="1" fillId="3" borderId="3" xfId="0" applyFont="1" applyFill="1" applyBorder="1" applyAlignment="1">
      <alignment vertical="top" wrapText="1"/>
    </xf>
    <xf numFmtId="0" fontId="1" fillId="3" borderId="0" xfId="0" applyFont="1" applyFill="1" applyAlignment="1">
      <alignment horizontal="left" vertical="top" wrapText="1" indent="2"/>
    </xf>
    <xf numFmtId="0" fontId="1" fillId="3" borderId="6" xfId="0" applyFont="1" applyFill="1" applyBorder="1" applyAlignment="1">
      <alignment vertical="top" wrapText="1"/>
    </xf>
    <xf numFmtId="0" fontId="1" fillId="3" borderId="6" xfId="0" applyFont="1" applyFill="1" applyBorder="1" applyAlignment="1">
      <alignment horizontal="center" vertical="top" wrapText="1"/>
    </xf>
    <xf numFmtId="0" fontId="5" fillId="4" borderId="11" xfId="0" applyFont="1" applyFill="1" applyBorder="1" applyAlignment="1">
      <alignment horizontal="center" wrapText="1"/>
    </xf>
    <xf numFmtId="0" fontId="5" fillId="4" borderId="12" xfId="0" applyFont="1" applyFill="1" applyBorder="1" applyAlignment="1">
      <alignment horizontal="center" vertical="top" wrapText="1"/>
    </xf>
    <xf numFmtId="0" fontId="5" fillId="4" borderId="13" xfId="0" applyFont="1" applyFill="1" applyBorder="1" applyAlignment="1">
      <alignment horizontal="center" vertical="top" wrapText="1"/>
    </xf>
    <xf numFmtId="0" fontId="7" fillId="0" borderId="0" xfId="0" applyFont="1"/>
    <xf numFmtId="0" fontId="8" fillId="0" borderId="0" xfId="0" applyFont="1"/>
    <xf numFmtId="0" fontId="6" fillId="5" borderId="8" xfId="0" applyFont="1" applyFill="1" applyBorder="1" applyAlignment="1">
      <alignment horizontal="left" vertical="top" wrapText="1" indent="2"/>
    </xf>
    <xf numFmtId="0" fontId="1" fillId="5" borderId="0" xfId="0" applyFont="1" applyFill="1" applyAlignment="1">
      <alignment horizontal="left" vertical="top" wrapText="1" indent="2"/>
    </xf>
    <xf numFmtId="0" fontId="5" fillId="4" borderId="11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0" fillId="0" borderId="0" xfId="0" applyFont="1" applyAlignment="1">
      <alignment horizontal="right" wrapText="1"/>
    </xf>
    <xf numFmtId="0" fontId="4" fillId="0" borderId="0" xfId="0" applyFont="1"/>
    <xf numFmtId="0" fontId="11" fillId="4" borderId="0" xfId="0" applyFont="1" applyFill="1"/>
    <xf numFmtId="2" fontId="11" fillId="4" borderId="0" xfId="0" applyNumberFormat="1" applyFont="1" applyFill="1"/>
    <xf numFmtId="0" fontId="1" fillId="2" borderId="0" xfId="0" applyFont="1" applyFill="1"/>
    <xf numFmtId="2" fontId="12" fillId="2" borderId="0" xfId="0" applyNumberFormat="1" applyFont="1" applyFill="1"/>
    <xf numFmtId="0" fontId="0" fillId="2" borderId="0" xfId="0" applyFill="1"/>
    <xf numFmtId="0" fontId="12" fillId="2" borderId="0" xfId="0" applyFont="1" applyFill="1"/>
    <xf numFmtId="2" fontId="13" fillId="0" borderId="11" xfId="0" applyNumberFormat="1" applyFont="1" applyBorder="1" applyAlignment="1">
      <alignment horizontal="center"/>
    </xf>
    <xf numFmtId="0" fontId="13" fillId="0" borderId="11" xfId="0" applyFont="1" applyBorder="1"/>
    <xf numFmtId="0" fontId="8" fillId="0" borderId="0" xfId="0" applyFont="1" applyAlignment="1">
      <alignment horizontal="justify"/>
    </xf>
    <xf numFmtId="0" fontId="1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top" wrapText="1"/>
    </xf>
    <xf numFmtId="0" fontId="5" fillId="4" borderId="17" xfId="0" applyFont="1" applyFill="1" applyBorder="1" applyAlignment="1">
      <alignment horizontal="center" vertical="top" wrapText="1"/>
    </xf>
    <xf numFmtId="0" fontId="5" fillId="4" borderId="18" xfId="0" applyFont="1" applyFill="1" applyBorder="1" applyAlignment="1">
      <alignment horizontal="center" vertical="top" wrapText="1"/>
    </xf>
    <xf numFmtId="0" fontId="5" fillId="6" borderId="0" xfId="0" applyFont="1" applyFill="1" applyAlignment="1">
      <alignment horizontal="center"/>
    </xf>
    <xf numFmtId="2" fontId="5" fillId="6" borderId="0" xfId="0" applyNumberFormat="1" applyFont="1" applyFill="1" applyAlignment="1">
      <alignment horizontal="center"/>
    </xf>
    <xf numFmtId="2" fontId="13" fillId="0" borderId="11" xfId="0" applyNumberFormat="1" applyFont="1" applyBorder="1" applyAlignment="1">
      <alignment horizontal="right" vertical="center"/>
    </xf>
    <xf numFmtId="0" fontId="13" fillId="0" borderId="11" xfId="0" applyFont="1" applyBorder="1" applyAlignment="1">
      <alignment horizontal="justify" vertical="center"/>
    </xf>
    <xf numFmtId="0" fontId="1" fillId="4" borderId="11" xfId="0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15" fillId="0" borderId="0" xfId="0" applyFont="1"/>
    <xf numFmtId="0" fontId="0" fillId="5" borderId="0" xfId="0" applyFill="1"/>
    <xf numFmtId="2" fontId="0" fillId="0" borderId="19" xfId="0" applyNumberFormat="1" applyBorder="1" applyAlignment="1">
      <alignment horizontal="center"/>
    </xf>
    <xf numFmtId="0" fontId="0" fillId="0" borderId="19" xfId="0" applyBorder="1"/>
    <xf numFmtId="2" fontId="0" fillId="0" borderId="14" xfId="0" applyNumberFormat="1" applyBorder="1" applyAlignment="1">
      <alignment horizontal="center"/>
    </xf>
    <xf numFmtId="0" fontId="0" fillId="0" borderId="14" xfId="0" applyBorder="1"/>
    <xf numFmtId="0" fontId="5" fillId="0" borderId="0" xfId="0" applyFont="1" applyAlignment="1">
      <alignment horizontal="justify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1" fillId="0" borderId="14" xfId="0" applyFont="1" applyBorder="1" applyAlignment="1">
      <alignment wrapText="1"/>
    </xf>
    <xf numFmtId="0" fontId="1" fillId="0" borderId="14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/>
    </xf>
    <xf numFmtId="0" fontId="1" fillId="5" borderId="14" xfId="0" applyFont="1" applyFill="1" applyBorder="1" applyAlignment="1">
      <alignment horizontal="center" vertical="center"/>
    </xf>
    <xf numFmtId="2" fontId="0" fillId="0" borderId="14" xfId="0" applyNumberFormat="1" applyBorder="1"/>
    <xf numFmtId="0" fontId="1" fillId="0" borderId="19" xfId="0" applyFont="1" applyBorder="1"/>
    <xf numFmtId="2" fontId="0" fillId="0" borderId="0" xfId="0" applyNumberFormat="1"/>
    <xf numFmtId="0" fontId="1" fillId="0" borderId="14" xfId="0" applyFont="1" applyBorder="1" applyAlignment="1">
      <alignment horizontal="justify" vertical="center"/>
    </xf>
    <xf numFmtId="2" fontId="1" fillId="0" borderId="19" xfId="0" applyNumberFormat="1" applyFont="1" applyBorder="1" applyAlignment="1">
      <alignment horizontal="right" vertical="center"/>
    </xf>
    <xf numFmtId="2" fontId="1" fillId="0" borderId="14" xfId="0" applyNumberFormat="1" applyFont="1" applyBorder="1" applyAlignment="1">
      <alignment horizontal="right" vertical="center"/>
    </xf>
    <xf numFmtId="2" fontId="1" fillId="0" borderId="15" xfId="0" applyNumberFormat="1" applyFont="1" applyBorder="1" applyAlignment="1">
      <alignment horizontal="right" vertical="center"/>
    </xf>
    <xf numFmtId="0" fontId="1" fillId="0" borderId="15" xfId="0" applyFont="1" applyBorder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13" fillId="0" borderId="21" xfId="0" applyFont="1" applyBorder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4" borderId="10" xfId="0" applyFont="1" applyFill="1" applyBorder="1" applyAlignment="1">
      <alignment horizontal="center"/>
    </xf>
    <xf numFmtId="0" fontId="1" fillId="0" borderId="14" xfId="0" applyFont="1" applyBorder="1" applyAlignment="1">
      <alignment vertical="center" wrapText="1"/>
    </xf>
    <xf numFmtId="2" fontId="1" fillId="0" borderId="0" xfId="0" applyNumberFormat="1" applyFont="1" applyAlignment="1">
      <alignment horizontal="right" vertical="center"/>
    </xf>
    <xf numFmtId="0" fontId="1" fillId="0" borderId="19" xfId="0" applyFont="1" applyBorder="1" applyAlignment="1">
      <alignment horizontal="left"/>
    </xf>
    <xf numFmtId="0" fontId="1" fillId="0" borderId="14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/>
    </xf>
    <xf numFmtId="0" fontId="6" fillId="3" borderId="1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top" wrapText="1"/>
    </xf>
    <xf numFmtId="0" fontId="5" fillId="5" borderId="0" xfId="0" applyFont="1" applyFill="1" applyAlignment="1">
      <alignment horizontal="center" vertical="top" wrapText="1"/>
    </xf>
    <xf numFmtId="0" fontId="5" fillId="4" borderId="26" xfId="0" applyFont="1" applyFill="1" applyBorder="1" applyAlignment="1">
      <alignment horizontal="center" vertical="top" wrapText="1"/>
    </xf>
    <xf numFmtId="0" fontId="1" fillId="3" borderId="28" xfId="0" applyFont="1" applyFill="1" applyBorder="1" applyAlignment="1">
      <alignment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36" xfId="0" applyFont="1" applyFill="1" applyBorder="1" applyAlignment="1">
      <alignment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5" fillId="4" borderId="38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justify"/>
    </xf>
    <xf numFmtId="0" fontId="0" fillId="0" borderId="0" xfId="0" applyAlignment="1">
      <alignment horizontal="center"/>
    </xf>
    <xf numFmtId="2" fontId="13" fillId="0" borderId="11" xfId="0" applyNumberFormat="1" applyFont="1" applyBorder="1" applyAlignment="1">
      <alignment horizontal="right"/>
    </xf>
    <xf numFmtId="2" fontId="1" fillId="0" borderId="9" xfId="0" applyNumberFormat="1" applyFont="1" applyBorder="1" applyAlignment="1">
      <alignment horizontal="right"/>
    </xf>
    <xf numFmtId="0" fontId="1" fillId="0" borderId="9" xfId="0" applyFont="1" applyBorder="1"/>
    <xf numFmtId="2" fontId="1" fillId="0" borderId="10" xfId="0" applyNumberFormat="1" applyFont="1" applyBorder="1" applyAlignment="1">
      <alignment horizontal="right"/>
    </xf>
    <xf numFmtId="0" fontId="1" fillId="0" borderId="10" xfId="0" applyFont="1" applyBorder="1"/>
    <xf numFmtId="0" fontId="1" fillId="4" borderId="11" xfId="0" applyFont="1" applyFill="1" applyBorder="1"/>
    <xf numFmtId="0" fontId="16" fillId="0" borderId="0" xfId="0" applyFont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0" fontId="17" fillId="7" borderId="0" xfId="0" applyFont="1" applyFill="1" applyAlignment="1">
      <alignment horizontal="center"/>
    </xf>
    <xf numFmtId="2" fontId="17" fillId="7" borderId="0" xfId="0" applyNumberFormat="1" applyFont="1" applyFill="1"/>
    <xf numFmtId="0" fontId="17" fillId="7" borderId="0" xfId="0" applyFont="1" applyFill="1"/>
    <xf numFmtId="0" fontId="1" fillId="0" borderId="0" xfId="0" applyFont="1" applyAlignment="1">
      <alignment vertical="center" wrapText="1"/>
    </xf>
    <xf numFmtId="0" fontId="1" fillId="0" borderId="20" xfId="0" applyFont="1" applyBorder="1" applyAlignment="1">
      <alignment wrapText="1"/>
    </xf>
    <xf numFmtId="2" fontId="5" fillId="6" borderId="0" xfId="0" applyNumberFormat="1" applyFont="1" applyFill="1"/>
    <xf numFmtId="0" fontId="5" fillId="6" borderId="0" xfId="0" applyFont="1" applyFill="1"/>
    <xf numFmtId="2" fontId="13" fillId="0" borderId="11" xfId="0" applyNumberFormat="1" applyFont="1" applyBorder="1"/>
    <xf numFmtId="0" fontId="18" fillId="0" borderId="14" xfId="0" applyFont="1" applyBorder="1" applyAlignment="1">
      <alignment wrapText="1"/>
    </xf>
    <xf numFmtId="0" fontId="1" fillId="0" borderId="14" xfId="0" applyFont="1" applyBorder="1"/>
    <xf numFmtId="0" fontId="19" fillId="0" borderId="14" xfId="0" applyFont="1" applyBorder="1" applyAlignment="1">
      <alignment wrapText="1"/>
    </xf>
    <xf numFmtId="0" fontId="1" fillId="4" borderId="10" xfId="0" applyFont="1" applyFill="1" applyBorder="1"/>
    <xf numFmtId="0" fontId="20" fillId="0" borderId="0" xfId="0" applyFont="1"/>
    <xf numFmtId="2" fontId="13" fillId="0" borderId="39" xfId="0" applyNumberFormat="1" applyFont="1" applyBorder="1"/>
    <xf numFmtId="2" fontId="0" fillId="0" borderId="19" xfId="0" applyNumberFormat="1" applyBorder="1"/>
    <xf numFmtId="0" fontId="1" fillId="0" borderId="15" xfId="0" applyFont="1" applyBorder="1"/>
    <xf numFmtId="0" fontId="1" fillId="5" borderId="14" xfId="0" applyFont="1" applyFill="1" applyBorder="1" applyAlignment="1">
      <alignment horizontal="center"/>
    </xf>
    <xf numFmtId="0" fontId="1" fillId="5" borderId="14" xfId="0" applyFont="1" applyFill="1" applyBorder="1" applyAlignment="1">
      <alignment wrapText="1"/>
    </xf>
    <xf numFmtId="0" fontId="1" fillId="0" borderId="15" xfId="0" applyFont="1" applyBorder="1" applyAlignment="1">
      <alignment horizontal="center" vertical="center"/>
    </xf>
    <xf numFmtId="0" fontId="5" fillId="4" borderId="39" xfId="0" applyFont="1" applyFill="1" applyBorder="1" applyAlignment="1">
      <alignment horizontal="center" vertical="top" wrapText="1"/>
    </xf>
    <xf numFmtId="0" fontId="5" fillId="4" borderId="42" xfId="0" applyFont="1" applyFill="1" applyBorder="1" applyAlignment="1">
      <alignment horizontal="center" vertical="top" wrapText="1"/>
    </xf>
    <xf numFmtId="2" fontId="13" fillId="0" borderId="0" xfId="0" applyNumberFormat="1" applyFont="1"/>
    <xf numFmtId="0" fontId="13" fillId="0" borderId="0" xfId="0" applyFont="1" applyAlignment="1">
      <alignment horizontal="justify" vertical="center"/>
    </xf>
    <xf numFmtId="2" fontId="1" fillId="0" borderId="39" xfId="0" applyNumberFormat="1" applyFont="1" applyBorder="1"/>
    <xf numFmtId="0" fontId="21" fillId="0" borderId="11" xfId="0" applyFont="1" applyBorder="1"/>
    <xf numFmtId="0" fontId="1" fillId="0" borderId="43" xfId="0" applyFont="1" applyBorder="1" applyAlignment="1">
      <alignment horizontal="right"/>
    </xf>
    <xf numFmtId="0" fontId="21" fillId="0" borderId="1" xfId="0" applyFont="1" applyBorder="1"/>
    <xf numFmtId="0" fontId="21" fillId="0" borderId="1" xfId="0" applyFont="1" applyBorder="1" applyAlignment="1">
      <alignment wrapText="1"/>
    </xf>
    <xf numFmtId="0" fontId="1" fillId="0" borderId="39" xfId="0" applyFont="1" applyBorder="1" applyAlignment="1">
      <alignment horizontal="right"/>
    </xf>
    <xf numFmtId="0" fontId="23" fillId="0" borderId="0" xfId="0" applyFont="1" applyAlignment="1">
      <alignment horizontal="right"/>
    </xf>
    <xf numFmtId="0" fontId="20" fillId="0" borderId="0" xfId="0" applyFont="1" applyAlignment="1">
      <alignment horizontal="justify" vertical="center"/>
    </xf>
    <xf numFmtId="2" fontId="0" fillId="0" borderId="44" xfId="0" applyNumberFormat="1" applyBorder="1"/>
    <xf numFmtId="0" fontId="1" fillId="0" borderId="45" xfId="0" applyFont="1" applyBorder="1"/>
    <xf numFmtId="0" fontId="1" fillId="4" borderId="44" xfId="0" applyFont="1" applyFill="1" applyBorder="1" applyAlignment="1">
      <alignment horizontal="center"/>
    </xf>
    <xf numFmtId="0" fontId="1" fillId="4" borderId="45" xfId="0" applyFont="1" applyFill="1" applyBorder="1"/>
    <xf numFmtId="0" fontId="1" fillId="0" borderId="19" xfId="0" applyFont="1" applyBorder="1" applyAlignment="1">
      <alignment horizontal="right"/>
    </xf>
    <xf numFmtId="0" fontId="21" fillId="0" borderId="19" xfId="0" applyFont="1" applyBorder="1"/>
    <xf numFmtId="0" fontId="1" fillId="0" borderId="14" xfId="0" applyFont="1" applyBorder="1" applyAlignment="1">
      <alignment horizontal="right"/>
    </xf>
    <xf numFmtId="0" fontId="21" fillId="0" borderId="14" xfId="0" applyFont="1" applyBorder="1"/>
    <xf numFmtId="0" fontId="21" fillId="0" borderId="14" xfId="0" applyFont="1" applyBorder="1" applyAlignment="1">
      <alignment wrapText="1"/>
    </xf>
    <xf numFmtId="0" fontId="1" fillId="0" borderId="15" xfId="0" applyFont="1" applyBorder="1" applyAlignment="1">
      <alignment horizontal="right"/>
    </xf>
    <xf numFmtId="0" fontId="21" fillId="0" borderId="15" xfId="0" applyFont="1" applyBorder="1"/>
    <xf numFmtId="2" fontId="13" fillId="5" borderId="0" xfId="0" applyNumberFormat="1" applyFont="1" applyFill="1"/>
    <xf numFmtId="0" fontId="1" fillId="5" borderId="0" xfId="0" applyFont="1" applyFill="1" applyAlignment="1">
      <alignment horizontal="justify" vertical="center"/>
    </xf>
    <xf numFmtId="0" fontId="1" fillId="5" borderId="0" xfId="0" applyFont="1" applyFill="1" applyAlignment="1">
      <alignment horizontal="left" vertical="center"/>
    </xf>
    <xf numFmtId="2" fontId="0" fillId="0" borderId="11" xfId="0" applyNumberFormat="1" applyBorder="1"/>
    <xf numFmtId="0" fontId="20" fillId="0" borderId="21" xfId="0" applyFont="1" applyBorder="1" applyAlignment="1">
      <alignment horizontal="justify" vertical="center"/>
    </xf>
    <xf numFmtId="0" fontId="0" fillId="0" borderId="11" xfId="0" applyBorder="1"/>
    <xf numFmtId="0" fontId="20" fillId="0" borderId="11" xfId="0" applyFont="1" applyBorder="1" applyAlignment="1">
      <alignment horizontal="justify" vertical="center"/>
    </xf>
    <xf numFmtId="2" fontId="1" fillId="0" borderId="11" xfId="0" applyNumberFormat="1" applyFont="1" applyBorder="1" applyAlignment="1">
      <alignment horizontal="right" vertical="center"/>
    </xf>
    <xf numFmtId="2" fontId="24" fillId="0" borderId="11" xfId="0" applyNumberFormat="1" applyFont="1" applyBorder="1"/>
    <xf numFmtId="0" fontId="1" fillId="0" borderId="11" xfId="0" applyFont="1" applyBorder="1"/>
    <xf numFmtId="0" fontId="1" fillId="3" borderId="46" xfId="0" applyFont="1" applyFill="1" applyBorder="1" applyAlignment="1">
      <alignment horizontal="right"/>
    </xf>
    <xf numFmtId="0" fontId="1" fillId="3" borderId="46" xfId="0" applyFont="1" applyFill="1" applyBorder="1" applyAlignment="1">
      <alignment horizontal="justify"/>
    </xf>
    <xf numFmtId="0" fontId="1" fillId="3" borderId="47" xfId="0" applyFont="1" applyFill="1" applyBorder="1" applyAlignment="1">
      <alignment horizontal="right"/>
    </xf>
    <xf numFmtId="0" fontId="1" fillId="3" borderId="47" xfId="0" applyFont="1" applyFill="1" applyBorder="1" applyAlignment="1">
      <alignment horizontal="justify"/>
    </xf>
    <xf numFmtId="0" fontId="1" fillId="3" borderId="48" xfId="0" applyFont="1" applyFill="1" applyBorder="1" applyAlignment="1">
      <alignment horizontal="right"/>
    </xf>
    <xf numFmtId="0" fontId="1" fillId="3" borderId="48" xfId="0" applyFont="1" applyFill="1" applyBorder="1" applyAlignment="1">
      <alignment horizontal="justify"/>
    </xf>
    <xf numFmtId="0" fontId="1" fillId="0" borderId="19" xfId="0" applyFont="1" applyBorder="1" applyAlignment="1">
      <alignment horizontal="justify" vertical="center"/>
    </xf>
    <xf numFmtId="0" fontId="1" fillId="0" borderId="21" xfId="0" applyFont="1" applyBorder="1"/>
    <xf numFmtId="2" fontId="1" fillId="0" borderId="19" xfId="0" applyNumberFormat="1" applyFont="1" applyBorder="1" applyAlignment="1">
      <alignment horizontal="right"/>
    </xf>
    <xf numFmtId="2" fontId="1" fillId="0" borderId="49" xfId="0" applyNumberFormat="1" applyFont="1" applyBorder="1" applyAlignment="1">
      <alignment horizontal="right" vertical="center"/>
    </xf>
    <xf numFmtId="0" fontId="1" fillId="0" borderId="50" xfId="0" applyFont="1" applyBorder="1" applyAlignment="1">
      <alignment horizontal="justify" vertical="center"/>
    </xf>
    <xf numFmtId="2" fontId="1" fillId="0" borderId="51" xfId="0" applyNumberFormat="1" applyFont="1" applyBorder="1" applyAlignment="1">
      <alignment horizontal="right" vertical="center"/>
    </xf>
    <xf numFmtId="0" fontId="1" fillId="0" borderId="52" xfId="0" applyFont="1" applyBorder="1" applyAlignment="1">
      <alignment horizontal="justify" vertical="center"/>
    </xf>
    <xf numFmtId="0" fontId="1" fillId="0" borderId="0" xfId="0" applyFont="1" applyAlignment="1">
      <alignment horizontal="left" vertical="center"/>
    </xf>
    <xf numFmtId="0" fontId="26" fillId="0" borderId="0" xfId="0" applyFont="1"/>
    <xf numFmtId="0" fontId="1" fillId="3" borderId="37" xfId="0" applyFont="1" applyFill="1" applyBorder="1" applyAlignment="1">
      <alignment horizontal="center" wrapText="1"/>
    </xf>
    <xf numFmtId="0" fontId="1" fillId="3" borderId="31" xfId="0" applyFont="1" applyFill="1" applyBorder="1" applyAlignment="1">
      <alignment vertical="top" wrapText="1"/>
    </xf>
    <xf numFmtId="0" fontId="1" fillId="3" borderId="6" xfId="0" applyFont="1" applyFill="1" applyBorder="1" applyAlignment="1">
      <alignment vertical="center" wrapText="1"/>
    </xf>
    <xf numFmtId="0" fontId="1" fillId="3" borderId="31" xfId="0" applyFont="1" applyFill="1" applyBorder="1" applyAlignment="1">
      <alignment horizontal="center" vertical="top" wrapText="1"/>
    </xf>
    <xf numFmtId="0" fontId="1" fillId="3" borderId="37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right" vertical="top" wrapText="1"/>
    </xf>
    <xf numFmtId="0" fontId="6" fillId="3" borderId="3" xfId="0" applyFont="1" applyFill="1" applyBorder="1" applyAlignment="1">
      <alignment horizontal="right" vertical="center" wrapText="1"/>
    </xf>
    <xf numFmtId="0" fontId="27" fillId="0" borderId="0" xfId="0" applyFont="1" applyAlignment="1">
      <alignment horizontal="justify"/>
    </xf>
    <xf numFmtId="0" fontId="1" fillId="0" borderId="55" xfId="0" applyFont="1" applyBorder="1"/>
    <xf numFmtId="0" fontId="0" fillId="0" borderId="20" xfId="0" applyBorder="1"/>
    <xf numFmtId="0" fontId="0" fillId="0" borderId="55" xfId="0" applyBorder="1"/>
    <xf numFmtId="0" fontId="13" fillId="0" borderId="21" xfId="0" applyFont="1" applyBorder="1"/>
    <xf numFmtId="0" fontId="0" fillId="0" borderId="9" xfId="0" applyBorder="1"/>
    <xf numFmtId="0" fontId="19" fillId="0" borderId="9" xfId="0" applyFont="1" applyBorder="1"/>
    <xf numFmtId="0" fontId="1" fillId="8" borderId="11" xfId="0" applyFont="1" applyFill="1" applyBorder="1"/>
    <xf numFmtId="0" fontId="0" fillId="0" borderId="21" xfId="0" applyBorder="1"/>
    <xf numFmtId="0" fontId="19" fillId="0" borderId="20" xfId="0" applyFont="1" applyBorder="1"/>
    <xf numFmtId="0" fontId="28" fillId="0" borderId="0" xfId="0" applyFont="1"/>
    <xf numFmtId="2" fontId="16" fillId="0" borderId="0" xfId="0" applyNumberFormat="1" applyFont="1"/>
    <xf numFmtId="0" fontId="16" fillId="0" borderId="21" xfId="0" applyFont="1" applyBorder="1"/>
    <xf numFmtId="0" fontId="1" fillId="9" borderId="11" xfId="0" applyFont="1" applyFill="1" applyBorder="1" applyAlignment="1">
      <alignment horizontal="center"/>
    </xf>
    <xf numFmtId="0" fontId="1" fillId="9" borderId="21" xfId="0" applyFont="1" applyFill="1" applyBorder="1"/>
    <xf numFmtId="0" fontId="1" fillId="0" borderId="0" xfId="0" applyFont="1" applyAlignment="1">
      <alignment horizontal="right"/>
    </xf>
    <xf numFmtId="0" fontId="1" fillId="0" borderId="20" xfId="0" applyFont="1" applyBorder="1" applyAlignment="1">
      <alignment horizontal="right"/>
    </xf>
    <xf numFmtId="0" fontId="19" fillId="0" borderId="20" xfId="0" applyFont="1" applyBorder="1" applyAlignment="1">
      <alignment horizontal="right"/>
    </xf>
    <xf numFmtId="0" fontId="1" fillId="9" borderId="59" xfId="0" applyFont="1" applyFill="1" applyBorder="1" applyAlignment="1">
      <alignment horizontal="center"/>
    </xf>
    <xf numFmtId="0" fontId="29" fillId="0" borderId="0" xfId="0" applyFont="1"/>
    <xf numFmtId="0" fontId="1" fillId="9" borderId="11" xfId="0" applyFont="1" applyFill="1" applyBorder="1"/>
    <xf numFmtId="2" fontId="19" fillId="0" borderId="9" xfId="0" applyNumberFormat="1" applyFont="1" applyBorder="1" applyAlignment="1">
      <alignment horizontal="right"/>
    </xf>
    <xf numFmtId="0" fontId="19" fillId="0" borderId="9" xfId="0" applyFont="1" applyBorder="1" applyAlignment="1">
      <alignment horizontal="right"/>
    </xf>
    <xf numFmtId="2" fontId="19" fillId="0" borderId="10" xfId="0" applyNumberFormat="1" applyFont="1" applyBorder="1" applyAlignment="1">
      <alignment horizontal="right"/>
    </xf>
    <xf numFmtId="0" fontId="19" fillId="0" borderId="14" xfId="0" applyFont="1" applyBorder="1" applyAlignment="1">
      <alignment horizontal="right"/>
    </xf>
    <xf numFmtId="0" fontId="1" fillId="10" borderId="14" xfId="0" applyFont="1" applyFill="1" applyBorder="1"/>
    <xf numFmtId="0" fontId="20" fillId="0" borderId="14" xfId="0" applyFont="1" applyBorder="1"/>
    <xf numFmtId="0" fontId="19" fillId="0" borderId="0" xfId="0" applyFont="1"/>
    <xf numFmtId="0" fontId="19" fillId="0" borderId="0" xfId="0" applyFont="1" applyAlignment="1">
      <alignment horizontal="left"/>
    </xf>
    <xf numFmtId="0" fontId="31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2" fillId="0" borderId="0" xfId="0" applyFont="1"/>
    <xf numFmtId="0" fontId="19" fillId="0" borderId="0" xfId="0" applyFont="1" applyAlignment="1">
      <alignment horizontal="right"/>
    </xf>
    <xf numFmtId="0" fontId="30" fillId="0" borderId="0" xfId="0" applyFont="1"/>
    <xf numFmtId="0" fontId="1" fillId="0" borderId="40" xfId="0" applyFont="1" applyBorder="1"/>
    <xf numFmtId="0" fontId="1" fillId="0" borderId="61" xfId="0" applyFont="1" applyBorder="1"/>
    <xf numFmtId="0" fontId="20" fillId="0" borderId="0" xfId="0" applyFont="1" applyAlignment="1">
      <alignment wrapText="1"/>
    </xf>
    <xf numFmtId="2" fontId="1" fillId="0" borderId="0" xfId="0" applyNumberFormat="1" applyFont="1"/>
    <xf numFmtId="0" fontId="1" fillId="11" borderId="58" xfId="0" applyFont="1" applyFill="1" applyBorder="1"/>
    <xf numFmtId="0" fontId="1" fillId="11" borderId="21" xfId="0" applyFont="1" applyFill="1" applyBorder="1"/>
    <xf numFmtId="0" fontId="1" fillId="10" borderId="10" xfId="0" applyFont="1" applyFill="1" applyBorder="1"/>
    <xf numFmtId="2" fontId="5" fillId="0" borderId="21" xfId="0" applyNumberFormat="1" applyFont="1" applyBorder="1"/>
    <xf numFmtId="0" fontId="5" fillId="0" borderId="21" xfId="0" applyFont="1" applyBorder="1"/>
    <xf numFmtId="0" fontId="0" fillId="0" borderId="61" xfId="0" applyBorder="1"/>
    <xf numFmtId="0" fontId="24" fillId="0" borderId="0" xfId="0" applyFont="1"/>
    <xf numFmtId="0" fontId="30" fillId="0" borderId="61" xfId="0" applyFont="1" applyBorder="1"/>
    <xf numFmtId="0" fontId="20" fillId="0" borderId="65" xfId="0" applyFont="1" applyBorder="1"/>
    <xf numFmtId="0" fontId="0" fillId="0" borderId="57" xfId="0" applyBorder="1"/>
    <xf numFmtId="2" fontId="1" fillId="0" borderId="11" xfId="0" applyNumberFormat="1" applyFont="1" applyBorder="1"/>
    <xf numFmtId="2" fontId="1" fillId="0" borderId="11" xfId="0" applyNumberFormat="1" applyFont="1" applyBorder="1" applyAlignment="1">
      <alignment horizontal="right"/>
    </xf>
    <xf numFmtId="0" fontId="1" fillId="0" borderId="62" xfId="0" applyFont="1" applyBorder="1"/>
    <xf numFmtId="0" fontId="19" fillId="0" borderId="19" xfId="0" applyFont="1" applyBorder="1" applyAlignment="1">
      <alignment horizontal="right"/>
    </xf>
    <xf numFmtId="0" fontId="1" fillId="13" borderId="11" xfId="0" applyFont="1" applyFill="1" applyBorder="1"/>
    <xf numFmtId="2" fontId="1" fillId="0" borderId="0" xfId="0" applyNumberFormat="1" applyFont="1" applyAlignment="1">
      <alignment horizontal="right"/>
    </xf>
    <xf numFmtId="0" fontId="1" fillId="0" borderId="41" xfId="0" applyFont="1" applyBorder="1" applyAlignment="1">
      <alignment horizontal="right"/>
    </xf>
    <xf numFmtId="0" fontId="21" fillId="0" borderId="2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5" fillId="4" borderId="13" xfId="0" applyFont="1" applyFill="1" applyBorder="1" applyAlignment="1">
      <alignment horizontal="center" wrapText="1"/>
    </xf>
    <xf numFmtId="0" fontId="5" fillId="4" borderId="38" xfId="0" applyFont="1" applyFill="1" applyBorder="1" applyAlignment="1">
      <alignment horizontal="center" wrapText="1"/>
    </xf>
    <xf numFmtId="0" fontId="5" fillId="4" borderId="12" xfId="0" applyFont="1" applyFill="1" applyBorder="1" applyAlignment="1">
      <alignment horizontal="center" wrapText="1"/>
    </xf>
    <xf numFmtId="0" fontId="5" fillId="4" borderId="10" xfId="0" applyFont="1" applyFill="1" applyBorder="1" applyAlignment="1">
      <alignment horizontal="center" wrapText="1"/>
    </xf>
    <xf numFmtId="0" fontId="0" fillId="0" borderId="37" xfId="0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5" fillId="0" borderId="14" xfId="0" applyFont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1" fillId="3" borderId="8" xfId="0" applyFont="1" applyFill="1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64" xfId="0" applyBorder="1" applyAlignment="1">
      <alignment horizontal="center" vertical="center"/>
    </xf>
    <xf numFmtId="0" fontId="0" fillId="0" borderId="60" xfId="0" applyBorder="1" applyAlignment="1">
      <alignment horizontal="center" wrapText="1"/>
    </xf>
    <xf numFmtId="0" fontId="0" fillId="0" borderId="62" xfId="0" applyBorder="1" applyAlignment="1">
      <alignment horizontal="center" vertical="center"/>
    </xf>
    <xf numFmtId="0" fontId="0" fillId="0" borderId="66" xfId="0" applyBorder="1" applyAlignment="1">
      <alignment horizontal="center" wrapText="1"/>
    </xf>
    <xf numFmtId="0" fontId="0" fillId="0" borderId="6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0" fontId="32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/>
    </xf>
    <xf numFmtId="0" fontId="0" fillId="3" borderId="47" xfId="0" applyFill="1" applyBorder="1" applyAlignment="1">
      <alignment horizontal="justify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0" fontId="0" fillId="0" borderId="19" xfId="0" applyBorder="1" applyAlignment="1">
      <alignment vertical="center"/>
    </xf>
    <xf numFmtId="0" fontId="0" fillId="5" borderId="15" xfId="0" applyFill="1" applyBorder="1" applyAlignment="1">
      <alignment vertical="center"/>
    </xf>
    <xf numFmtId="0" fontId="1" fillId="5" borderId="14" xfId="0" applyFont="1" applyFill="1" applyBorder="1" applyAlignment="1">
      <alignment vertical="center"/>
    </xf>
    <xf numFmtId="0" fontId="0" fillId="5" borderId="14" xfId="0" applyFill="1" applyBorder="1" applyAlignment="1">
      <alignment vertical="center"/>
    </xf>
    <xf numFmtId="0" fontId="0" fillId="5" borderId="19" xfId="0" applyFill="1" applyBorder="1" applyAlignment="1">
      <alignment vertical="center"/>
    </xf>
    <xf numFmtId="0" fontId="1" fillId="5" borderId="19" xfId="0" applyFont="1" applyFill="1" applyBorder="1"/>
    <xf numFmtId="0" fontId="0" fillId="0" borderId="14" xfId="0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4" xfId="0" applyFont="1" applyBorder="1" applyAlignment="1">
      <alignment horizontal="left" wrapText="1"/>
    </xf>
    <xf numFmtId="0" fontId="0" fillId="0" borderId="14" xfId="0" applyBorder="1" applyAlignment="1">
      <alignment horizontal="left" vertical="center" wrapText="1"/>
    </xf>
    <xf numFmtId="0" fontId="13" fillId="0" borderId="0" xfId="0" applyFont="1"/>
    <xf numFmtId="18" fontId="1" fillId="0" borderId="0" xfId="0" applyNumberFormat="1" applyFont="1"/>
    <xf numFmtId="0" fontId="1" fillId="0" borderId="63" xfId="0" applyFont="1" applyBorder="1"/>
    <xf numFmtId="0" fontId="1" fillId="0" borderId="63" xfId="0" applyFont="1" applyBorder="1" applyAlignment="1">
      <alignment horizontal="right"/>
    </xf>
    <xf numFmtId="2" fontId="5" fillId="0" borderId="71" xfId="0" applyNumberFormat="1" applyFont="1" applyBorder="1"/>
    <xf numFmtId="0" fontId="1" fillId="8" borderId="52" xfId="0" applyFont="1" applyFill="1" applyBorder="1" applyAlignment="1">
      <alignment horizontal="center"/>
    </xf>
    <xf numFmtId="0" fontId="0" fillId="0" borderId="15" xfId="0" applyBorder="1"/>
    <xf numFmtId="0" fontId="1" fillId="8" borderId="45" xfId="0" applyFont="1" applyFill="1" applyBorder="1" applyAlignment="1">
      <alignment horizontal="center"/>
    </xf>
    <xf numFmtId="0" fontId="19" fillId="0" borderId="63" xfId="0" applyFont="1" applyBorder="1"/>
    <xf numFmtId="0" fontId="0" fillId="0" borderId="63" xfId="0" applyBorder="1"/>
    <xf numFmtId="0" fontId="0" fillId="0" borderId="45" xfId="0" applyBorder="1"/>
    <xf numFmtId="2" fontId="19" fillId="0" borderId="63" xfId="0" applyNumberFormat="1" applyFont="1" applyBorder="1"/>
    <xf numFmtId="2" fontId="0" fillId="0" borderId="63" xfId="0" applyNumberFormat="1" applyBorder="1"/>
    <xf numFmtId="0" fontId="1" fillId="11" borderId="45" xfId="0" applyFont="1" applyFill="1" applyBorder="1" applyAlignment="1">
      <alignment horizontal="center"/>
    </xf>
    <xf numFmtId="2" fontId="1" fillId="0" borderId="63" xfId="0" applyNumberFormat="1" applyFont="1" applyBorder="1"/>
    <xf numFmtId="0" fontId="1" fillId="0" borderId="74" xfId="0" applyFont="1" applyBorder="1"/>
    <xf numFmtId="0" fontId="21" fillId="0" borderId="63" xfId="0" applyFont="1" applyBorder="1" applyAlignment="1">
      <alignment horizontal="right"/>
    </xf>
    <xf numFmtId="2" fontId="1" fillId="0" borderId="74" xfId="0" applyNumberFormat="1" applyFont="1" applyBorder="1" applyAlignment="1">
      <alignment horizontal="right"/>
    </xf>
    <xf numFmtId="0" fontId="1" fillId="12" borderId="45" xfId="0" applyFont="1" applyFill="1" applyBorder="1" applyAlignment="1">
      <alignment horizontal="center"/>
    </xf>
    <xf numFmtId="2" fontId="1" fillId="0" borderId="75" xfId="0" applyNumberFormat="1" applyFont="1" applyBorder="1" applyAlignment="1">
      <alignment horizontal="right"/>
    </xf>
    <xf numFmtId="0" fontId="1" fillId="11" borderId="52" xfId="0" applyFont="1" applyFill="1" applyBorder="1" applyAlignment="1">
      <alignment horizontal="center"/>
    </xf>
    <xf numFmtId="0" fontId="5" fillId="0" borderId="45" xfId="0" applyFont="1" applyBorder="1"/>
    <xf numFmtId="2" fontId="1" fillId="0" borderId="63" xfId="0" applyNumberFormat="1" applyFont="1" applyBorder="1" applyAlignment="1">
      <alignment horizontal="right"/>
    </xf>
    <xf numFmtId="0" fontId="1" fillId="10" borderId="76" xfId="0" applyFont="1" applyFill="1" applyBorder="1" applyAlignment="1">
      <alignment horizontal="center"/>
    </xf>
    <xf numFmtId="0" fontId="20" fillId="0" borderId="45" xfId="0" applyFont="1" applyBorder="1"/>
    <xf numFmtId="0" fontId="5" fillId="0" borderId="74" xfId="0" applyFont="1" applyBorder="1"/>
    <xf numFmtId="0" fontId="1" fillId="9" borderId="45" xfId="0" applyFont="1" applyFill="1" applyBorder="1" applyAlignment="1">
      <alignment horizontal="center"/>
    </xf>
    <xf numFmtId="0" fontId="1" fillId="0" borderId="52" xfId="0" applyFont="1" applyBorder="1"/>
    <xf numFmtId="2" fontId="16" fillId="0" borderId="45" xfId="0" applyNumberFormat="1" applyFont="1" applyBorder="1"/>
    <xf numFmtId="0" fontId="1" fillId="0" borderId="52" xfId="0" applyFont="1" applyBorder="1" applyAlignment="1">
      <alignment horizontal="right"/>
    </xf>
    <xf numFmtId="0" fontId="5" fillId="6" borderId="0" xfId="0" applyFont="1" applyFill="1" applyAlignment="1">
      <alignment horizontal="left"/>
    </xf>
    <xf numFmtId="2" fontId="5" fillId="0" borderId="0" xfId="0" applyNumberFormat="1" applyFont="1"/>
    <xf numFmtId="0" fontId="0" fillId="5" borderId="0" xfId="0" applyFill="1" applyAlignment="1">
      <alignment horizontal="justify" vertical="center"/>
    </xf>
    <xf numFmtId="0" fontId="32" fillId="5" borderId="0" xfId="0" applyFont="1" applyFill="1"/>
    <xf numFmtId="0" fontId="19" fillId="5" borderId="0" xfId="0" applyFont="1" applyFill="1" applyAlignment="1">
      <alignment horizontal="justify" vertical="center"/>
    </xf>
    <xf numFmtId="0" fontId="19" fillId="5" borderId="0" xfId="0" applyFont="1" applyFill="1"/>
    <xf numFmtId="0" fontId="33" fillId="0" borderId="0" xfId="0" applyFont="1"/>
    <xf numFmtId="0" fontId="1" fillId="4" borderId="58" xfId="0" applyFont="1" applyFill="1" applyBorder="1"/>
    <xf numFmtId="0" fontId="0" fillId="0" borderId="77" xfId="0" applyBorder="1" applyAlignment="1">
      <alignment horizontal="justify" vertical="center"/>
    </xf>
    <xf numFmtId="0" fontId="0" fillId="0" borderId="78" xfId="0" applyBorder="1" applyAlignment="1">
      <alignment horizontal="justify" vertical="center"/>
    </xf>
    <xf numFmtId="0" fontId="0" fillId="0" borderId="79" xfId="0" applyBorder="1" applyAlignment="1">
      <alignment horizontal="justify" vertical="center"/>
    </xf>
    <xf numFmtId="0" fontId="20" fillId="5" borderId="0" xfId="0" applyFont="1" applyFill="1"/>
    <xf numFmtId="0" fontId="1" fillId="4" borderId="80" xfId="0" applyFont="1" applyFill="1" applyBorder="1" applyAlignment="1">
      <alignment horizontal="center"/>
    </xf>
    <xf numFmtId="0" fontId="0" fillId="0" borderId="47" xfId="0" applyBorder="1" applyAlignment="1">
      <alignment horizontal="right"/>
    </xf>
    <xf numFmtId="2" fontId="13" fillId="0" borderId="81" xfId="0" applyNumberFormat="1" applyFont="1" applyBorder="1"/>
    <xf numFmtId="0" fontId="0" fillId="0" borderId="14" xfId="0" applyBorder="1" applyAlignment="1">
      <alignment horizontal="left" vertical="center"/>
    </xf>
    <xf numFmtId="2" fontId="0" fillId="0" borderId="14" xfId="0" applyNumberFormat="1" applyBorder="1" applyAlignment="1">
      <alignment horizontal="right" vertical="center"/>
    </xf>
    <xf numFmtId="0" fontId="1" fillId="5" borderId="0" xfId="0" applyFont="1" applyFill="1"/>
    <xf numFmtId="0" fontId="13" fillId="0" borderId="73" xfId="0" applyFont="1" applyBorder="1"/>
    <xf numFmtId="0" fontId="13" fillId="0" borderId="72" xfId="0" applyFont="1" applyBorder="1"/>
    <xf numFmtId="0" fontId="13" fillId="0" borderId="45" xfId="0" applyFont="1" applyBorder="1"/>
    <xf numFmtId="0" fontId="13" fillId="0" borderId="56" xfId="0" applyFont="1" applyBorder="1"/>
    <xf numFmtId="2" fontId="13" fillId="0" borderId="45" xfId="0" applyNumberFormat="1" applyFont="1" applyBorder="1"/>
    <xf numFmtId="2" fontId="0" fillId="0" borderId="0" xfId="0" applyNumberFormat="1" applyAlignment="1">
      <alignment horizontal="right" vertical="center"/>
    </xf>
    <xf numFmtId="2" fontId="24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right"/>
    </xf>
    <xf numFmtId="2" fontId="0" fillId="0" borderId="9" xfId="0" applyNumberFormat="1" applyBorder="1" applyAlignment="1">
      <alignment horizontal="right"/>
    </xf>
    <xf numFmtId="0" fontId="0" fillId="0" borderId="63" xfId="0" applyBorder="1" applyAlignment="1">
      <alignment horizontal="right"/>
    </xf>
    <xf numFmtId="0" fontId="1" fillId="0" borderId="36" xfId="0" applyFont="1" applyBorder="1" applyAlignment="1">
      <alignment horizontal="left" vertical="center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 wrapText="1"/>
    </xf>
    <xf numFmtId="0" fontId="0" fillId="3" borderId="20" xfId="0" applyFill="1" applyBorder="1" applyAlignment="1">
      <alignment horizontal="left" vertical="center" wrapText="1"/>
    </xf>
    <xf numFmtId="0" fontId="0" fillId="3" borderId="15" xfId="0" applyFill="1" applyBorder="1" applyAlignment="1">
      <alignment horizontal="left" vertical="center" wrapText="1"/>
    </xf>
    <xf numFmtId="2" fontId="0" fillId="0" borderId="19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14" xfId="0" applyBorder="1"/>
    <xf numFmtId="0" fontId="0" fillId="0" borderId="50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1" fillId="3" borderId="41" xfId="0" applyNumberFormat="1" applyFont="1" applyFill="1" applyBorder="1" applyAlignment="1">
      <alignment horizontal="center" vertical="center" wrapText="1"/>
    </xf>
    <xf numFmtId="2" fontId="1" fillId="3" borderId="20" xfId="0" applyNumberFormat="1" applyFont="1" applyFill="1" applyBorder="1" applyAlignment="1">
      <alignment horizontal="center" vertical="center" wrapText="1"/>
    </xf>
    <xf numFmtId="2" fontId="1" fillId="3" borderId="15" xfId="0" applyNumberFormat="1" applyFont="1" applyFill="1" applyBorder="1" applyAlignment="1">
      <alignment horizontal="center" vertical="center" wrapText="1"/>
    </xf>
    <xf numFmtId="0" fontId="0" fillId="3" borderId="41" xfId="0" applyFill="1" applyBorder="1" applyAlignment="1">
      <alignment horizontal="center" vertical="top" wrapText="1"/>
    </xf>
    <xf numFmtId="0" fontId="1" fillId="3" borderId="20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0" borderId="4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2" fontId="1" fillId="3" borderId="40" xfId="0" applyNumberFormat="1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1" fillId="3" borderId="34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wrapText="1"/>
    </xf>
    <xf numFmtId="0" fontId="0" fillId="0" borderId="0" xfId="0"/>
    <xf numFmtId="0" fontId="1" fillId="3" borderId="5" xfId="0" applyFont="1" applyFill="1" applyBorder="1" applyAlignment="1">
      <alignment horizontal="center" vertical="center" wrapText="1"/>
    </xf>
    <xf numFmtId="0" fontId="1" fillId="3" borderId="70" xfId="0" applyFont="1" applyFill="1" applyBorder="1" applyAlignment="1">
      <alignment horizontal="center" vertical="center" wrapText="1"/>
    </xf>
    <xf numFmtId="2" fontId="1" fillId="3" borderId="4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1" fillId="5" borderId="0" xfId="0" applyFont="1" applyFill="1" applyAlignment="1">
      <alignment horizontal="center" vertical="top" wrapText="1"/>
    </xf>
    <xf numFmtId="0" fontId="0" fillId="0" borderId="67" xfId="0" applyBorder="1" applyAlignment="1">
      <alignment horizont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" fillId="3" borderId="15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2" fontId="0" fillId="0" borderId="14" xfId="0" applyNumberFormat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vertical="center" wrapText="1"/>
    </xf>
    <xf numFmtId="0" fontId="1" fillId="3" borderId="23" xfId="0" applyFont="1" applyFill="1" applyBorder="1" applyAlignment="1">
      <alignment vertical="center" wrapText="1"/>
    </xf>
    <xf numFmtId="0" fontId="1" fillId="3" borderId="22" xfId="0" applyFont="1" applyFill="1" applyBorder="1" applyAlignment="1">
      <alignment vertical="center" wrapText="1"/>
    </xf>
    <xf numFmtId="0" fontId="6" fillId="3" borderId="0" xfId="0" applyFont="1" applyFill="1" applyAlignment="1">
      <alignment horizontal="center" vertical="top" wrapText="1"/>
    </xf>
    <xf numFmtId="0" fontId="1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0" fillId="3" borderId="15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14A8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140"/>
  <sheetViews>
    <sheetView tabSelected="1" zoomScale="106" zoomScaleNormal="106" workbookViewId="0">
      <selection activeCell="C2" sqref="C2"/>
    </sheetView>
  </sheetViews>
  <sheetFormatPr defaultRowHeight="13.2"/>
  <cols>
    <col min="1" max="1" width="60.109375" customWidth="1"/>
    <col min="2" max="2" width="25.88671875" customWidth="1"/>
    <col min="3" max="3" width="26.109375" customWidth="1"/>
    <col min="4" max="4" width="10.44140625" customWidth="1"/>
    <col min="5" max="5" width="11" customWidth="1"/>
    <col min="6" max="6" width="10.88671875" customWidth="1"/>
    <col min="7" max="7" width="10.44140625" customWidth="1"/>
  </cols>
  <sheetData>
    <row r="1" spans="1:4" ht="27.6">
      <c r="A1" s="215"/>
      <c r="B1" s="215"/>
      <c r="C1" s="107"/>
    </row>
    <row r="2" spans="1:4" ht="13.8">
      <c r="A2" s="214"/>
      <c r="C2" s="213" t="s">
        <v>588</v>
      </c>
    </row>
    <row r="4" spans="1:4" ht="15.6">
      <c r="A4" s="44" t="s">
        <v>123</v>
      </c>
      <c r="B4" s="44"/>
      <c r="C4" s="44"/>
      <c r="D4" s="44"/>
    </row>
    <row r="5" spans="1:4">
      <c r="A5" s="1"/>
    </row>
    <row r="6" spans="1:4">
      <c r="A6" s="212" t="s">
        <v>479</v>
      </c>
      <c r="B6" s="15"/>
      <c r="C6" s="120"/>
      <c r="D6" s="120"/>
    </row>
    <row r="7" spans="1:4">
      <c r="A7" s="211" t="s">
        <v>477</v>
      </c>
      <c r="B7" s="1"/>
      <c r="C7" s="1"/>
      <c r="D7" s="104"/>
    </row>
    <row r="8" spans="1:4">
      <c r="A8" s="1" t="s">
        <v>476</v>
      </c>
      <c r="B8" s="1"/>
      <c r="C8" s="1"/>
      <c r="D8" s="198"/>
    </row>
    <row r="9" spans="1:4">
      <c r="A9" s="1" t="s">
        <v>474</v>
      </c>
      <c r="B9" s="1"/>
      <c r="C9" s="1"/>
      <c r="D9" s="198"/>
    </row>
    <row r="10" spans="1:4">
      <c r="A10" s="1" t="s">
        <v>472</v>
      </c>
      <c r="C10" s="1"/>
      <c r="D10" s="198"/>
    </row>
    <row r="11" spans="1:4">
      <c r="A11" s="210" t="s">
        <v>470</v>
      </c>
      <c r="B11" s="1"/>
      <c r="C11" s="1"/>
      <c r="D11" s="216"/>
    </row>
    <row r="12" spans="1:4">
      <c r="A12" s="210"/>
      <c r="C12" s="1"/>
      <c r="D12" s="198"/>
    </row>
    <row r="13" spans="1:4">
      <c r="A13" s="174" t="s">
        <v>468</v>
      </c>
      <c r="C13" s="1"/>
      <c r="D13" s="216"/>
    </row>
    <row r="14" spans="1:4">
      <c r="A14" s="1" t="s">
        <v>466</v>
      </c>
      <c r="C14" s="1"/>
      <c r="D14" s="216"/>
    </row>
    <row r="15" spans="1:4">
      <c r="A15" s="1" t="s">
        <v>464</v>
      </c>
      <c r="C15" s="1"/>
      <c r="D15" s="216"/>
    </row>
    <row r="16" spans="1:4">
      <c r="A16" s="1" t="s">
        <v>463</v>
      </c>
      <c r="C16" s="1"/>
    </row>
    <row r="17" spans="1:4">
      <c r="A17" s="1" t="s">
        <v>443</v>
      </c>
      <c r="C17" s="120"/>
      <c r="D17" s="120"/>
    </row>
    <row r="18" spans="1:4">
      <c r="A18" s="1" t="s">
        <v>462</v>
      </c>
      <c r="C18" s="1"/>
      <c r="D18" s="104"/>
    </row>
    <row r="19" spans="1:4">
      <c r="A19" s="1"/>
      <c r="B19" s="15"/>
      <c r="C19" s="1"/>
      <c r="D19" s="198"/>
    </row>
    <row r="20" spans="1:4">
      <c r="A20" s="15" t="s">
        <v>414</v>
      </c>
      <c r="C20" s="1"/>
      <c r="D20" s="198"/>
    </row>
    <row r="21" spans="1:4">
      <c r="A21" s="1" t="s">
        <v>458</v>
      </c>
      <c r="C21" s="1"/>
      <c r="D21" s="198"/>
    </row>
    <row r="22" spans="1:4">
      <c r="B22" s="15"/>
      <c r="C22" s="1"/>
      <c r="D22" s="216"/>
    </row>
    <row r="23" spans="1:4">
      <c r="A23" s="15" t="s">
        <v>455</v>
      </c>
      <c r="C23" s="1"/>
      <c r="D23" s="198"/>
    </row>
    <row r="24" spans="1:4">
      <c r="A24" s="1" t="s">
        <v>453</v>
      </c>
      <c r="C24" s="1"/>
    </row>
    <row r="25" spans="1:4">
      <c r="A25" s="1" t="s">
        <v>452</v>
      </c>
      <c r="C25" s="217"/>
      <c r="D25" s="217"/>
    </row>
    <row r="26" spans="1:4">
      <c r="B26" s="15"/>
      <c r="C26" s="15"/>
    </row>
    <row r="27" spans="1:4">
      <c r="A27" s="15" t="s">
        <v>450</v>
      </c>
    </row>
    <row r="28" spans="1:4">
      <c r="B28" s="15"/>
      <c r="C28" s="15"/>
      <c r="D28" s="15"/>
    </row>
    <row r="29" spans="1:4">
      <c r="A29" s="15" t="s">
        <v>449</v>
      </c>
    </row>
    <row r="30" spans="1:4">
      <c r="B30" s="15"/>
      <c r="C30" s="15"/>
      <c r="D30" s="15"/>
    </row>
    <row r="31" spans="1:4">
      <c r="A31" s="15" t="s">
        <v>448</v>
      </c>
    </row>
    <row r="32" spans="1:4">
      <c r="D32" s="1"/>
    </row>
    <row r="33" spans="1:7">
      <c r="B33" s="261"/>
    </row>
    <row r="34" spans="1:7">
      <c r="A34" s="15" t="s">
        <v>333</v>
      </c>
      <c r="C34" s="1"/>
      <c r="D34" s="1"/>
      <c r="E34" s="1"/>
      <c r="F34" s="1"/>
      <c r="G34" s="1"/>
    </row>
    <row r="35" spans="1:7" ht="13.8" thickBot="1">
      <c r="A35" s="120" t="s">
        <v>447</v>
      </c>
      <c r="B35" s="1"/>
      <c r="D35" s="279"/>
    </row>
    <row r="36" spans="1:7" ht="13.8" thickBot="1">
      <c r="A36" s="197" t="s">
        <v>28</v>
      </c>
      <c r="B36" s="196" t="s">
        <v>368</v>
      </c>
      <c r="D36" s="279"/>
    </row>
    <row r="37" spans="1:7">
      <c r="A37" s="184"/>
      <c r="B37" s="101"/>
      <c r="D37" s="279"/>
    </row>
    <row r="38" spans="1:7">
      <c r="A38" s="184" t="s">
        <v>446</v>
      </c>
      <c r="B38" s="99">
        <v>47.68</v>
      </c>
      <c r="D38" s="279"/>
    </row>
    <row r="39" spans="1:7">
      <c r="A39" s="184" t="s">
        <v>146</v>
      </c>
      <c r="B39" s="99">
        <v>104.58</v>
      </c>
      <c r="D39" s="279"/>
    </row>
    <row r="40" spans="1:7">
      <c r="A40" s="184" t="s">
        <v>104</v>
      </c>
      <c r="B40" s="189">
        <v>40.32</v>
      </c>
      <c r="D40" s="279"/>
    </row>
    <row r="41" spans="1:7">
      <c r="A41" s="184" t="s">
        <v>377</v>
      </c>
      <c r="B41" s="99">
        <v>294.23</v>
      </c>
      <c r="D41" s="279"/>
    </row>
    <row r="42" spans="1:7">
      <c r="A42" s="184" t="s">
        <v>445</v>
      </c>
      <c r="B42" s="99">
        <v>24.36</v>
      </c>
      <c r="D42" s="279"/>
    </row>
    <row r="43" spans="1:7">
      <c r="A43" s="184" t="s">
        <v>444</v>
      </c>
      <c r="B43" s="99">
        <v>15.35</v>
      </c>
      <c r="D43" s="279"/>
    </row>
    <row r="44" spans="1:7">
      <c r="A44" s="184" t="s">
        <v>443</v>
      </c>
      <c r="B44" s="188">
        <v>40.68</v>
      </c>
      <c r="D44" s="279"/>
    </row>
    <row r="45" spans="1:7">
      <c r="A45" s="184" t="s">
        <v>442</v>
      </c>
      <c r="B45" s="188">
        <v>7.64</v>
      </c>
      <c r="D45" s="279"/>
    </row>
    <row r="46" spans="1:7" ht="13.8" thickBot="1">
      <c r="A46" s="184" t="s">
        <v>441</v>
      </c>
      <c r="B46" s="188">
        <v>24.32</v>
      </c>
      <c r="D46" s="106"/>
    </row>
    <row r="47" spans="1:7" ht="13.8" thickBot="1">
      <c r="A47" s="167" t="s">
        <v>415</v>
      </c>
      <c r="B47" s="159">
        <f>SUM(B37:B46)</f>
        <v>599.16</v>
      </c>
      <c r="D47" s="279"/>
    </row>
    <row r="48" spans="1:7">
      <c r="A48" s="15"/>
      <c r="D48" s="279"/>
    </row>
    <row r="49" spans="1:6" ht="13.8" thickBot="1">
      <c r="A49" s="193" t="s">
        <v>440</v>
      </c>
      <c r="B49" s="1"/>
      <c r="D49" s="279"/>
    </row>
    <row r="50" spans="1:6" ht="13.8" thickBot="1">
      <c r="A50" s="203" t="s">
        <v>28</v>
      </c>
      <c r="B50" s="196" t="s">
        <v>368</v>
      </c>
      <c r="D50" s="279"/>
    </row>
    <row r="51" spans="1:6">
      <c r="A51" s="101" t="s">
        <v>151</v>
      </c>
      <c r="B51" s="206">
        <v>199.09</v>
      </c>
      <c r="D51" s="106"/>
    </row>
    <row r="52" spans="1:6">
      <c r="A52" s="99" t="s">
        <v>439</v>
      </c>
      <c r="B52" s="335">
        <v>81.33</v>
      </c>
      <c r="D52" s="106"/>
    </row>
    <row r="53" spans="1:6">
      <c r="A53" s="99" t="s">
        <v>438</v>
      </c>
      <c r="B53" s="204">
        <v>36.71</v>
      </c>
      <c r="D53" s="106"/>
    </row>
    <row r="54" spans="1:6">
      <c r="A54" s="99" t="s">
        <v>437</v>
      </c>
      <c r="B54" s="98">
        <v>50.7</v>
      </c>
      <c r="D54" s="106"/>
    </row>
    <row r="55" spans="1:6">
      <c r="A55" s="189" t="s">
        <v>436</v>
      </c>
      <c r="B55" s="204">
        <v>7.7</v>
      </c>
      <c r="D55" s="106"/>
    </row>
    <row r="56" spans="1:6">
      <c r="A56" s="99" t="s">
        <v>435</v>
      </c>
      <c r="B56" s="98">
        <v>10.4</v>
      </c>
      <c r="D56" s="310"/>
    </row>
    <row r="57" spans="1:6" ht="13.8" thickBot="1">
      <c r="A57" s="99" t="s">
        <v>434</v>
      </c>
      <c r="B57" s="204">
        <v>155.29</v>
      </c>
      <c r="D57" s="106"/>
    </row>
    <row r="58" spans="1:6" ht="13.8" thickBot="1">
      <c r="A58" s="159" t="s">
        <v>415</v>
      </c>
      <c r="B58" s="233">
        <f>SUM(B51:B57)</f>
        <v>541.21999999999991</v>
      </c>
      <c r="D58" s="279"/>
    </row>
    <row r="59" spans="1:6" ht="13.8" thickBot="1">
      <c r="A59" s="120" t="s">
        <v>433</v>
      </c>
      <c r="B59" s="1"/>
      <c r="C59" s="104"/>
      <c r="D59" s="228"/>
    </row>
    <row r="60" spans="1:6" ht="13.8" thickBot="1">
      <c r="A60" s="197" t="s">
        <v>28</v>
      </c>
      <c r="B60" s="196" t="s">
        <v>368</v>
      </c>
      <c r="D60" s="228"/>
    </row>
    <row r="61" spans="1:6">
      <c r="A61" s="184" t="s">
        <v>411</v>
      </c>
      <c r="B61" s="99">
        <v>3.02</v>
      </c>
      <c r="D61" s="106"/>
    </row>
    <row r="62" spans="1:6" ht="13.8" thickBot="1">
      <c r="A62" s="184" t="s">
        <v>383</v>
      </c>
      <c r="B62" s="99">
        <v>20.59</v>
      </c>
      <c r="D62" s="228"/>
    </row>
    <row r="63" spans="1:6" ht="13.8" thickBot="1">
      <c r="A63" s="167" t="s">
        <v>415</v>
      </c>
      <c r="B63" s="159">
        <f>SUM(B61:B62)</f>
        <v>23.61</v>
      </c>
      <c r="F63" s="1"/>
    </row>
    <row r="64" spans="1:6" ht="13.8" thickBot="1">
      <c r="A64" s="120" t="s">
        <v>432</v>
      </c>
      <c r="B64" s="120"/>
      <c r="C64" s="1"/>
      <c r="F64" s="1"/>
    </row>
    <row r="65" spans="1:4" ht="13.8" thickBot="1">
      <c r="A65" s="197" t="s">
        <v>28</v>
      </c>
      <c r="B65" s="196" t="s">
        <v>368</v>
      </c>
    </row>
    <row r="66" spans="1:4">
      <c r="A66" s="184" t="s">
        <v>407</v>
      </c>
      <c r="B66" s="205">
        <v>39.57</v>
      </c>
    </row>
    <row r="67" spans="1:4">
      <c r="A67" s="184" t="s">
        <v>397</v>
      </c>
      <c r="B67" s="205">
        <v>134.76</v>
      </c>
      <c r="D67" s="280"/>
    </row>
    <row r="68" spans="1:4">
      <c r="A68" s="184" t="s">
        <v>431</v>
      </c>
      <c r="B68" s="205">
        <v>7.56</v>
      </c>
      <c r="D68" s="1"/>
    </row>
    <row r="69" spans="1:4" ht="13.8" thickBot="1">
      <c r="A69" s="184" t="s">
        <v>430</v>
      </c>
      <c r="B69" s="204">
        <v>25.04</v>
      </c>
      <c r="D69" s="1"/>
    </row>
    <row r="70" spans="1:4" ht="13.8" thickBot="1">
      <c r="A70" s="159" t="s">
        <v>415</v>
      </c>
      <c r="B70" s="232">
        <f>SUM(B66:B69)</f>
        <v>206.92999999999998</v>
      </c>
    </row>
    <row r="71" spans="1:4" ht="13.8" thickBot="1">
      <c r="A71" s="120" t="s">
        <v>429</v>
      </c>
      <c r="B71" s="120"/>
    </row>
    <row r="72" spans="1:4" ht="13.8" thickBot="1">
      <c r="A72" s="203" t="s">
        <v>28</v>
      </c>
      <c r="B72" s="305" t="s">
        <v>368</v>
      </c>
      <c r="C72" s="104"/>
    </row>
    <row r="73" spans="1:4">
      <c r="A73" s="101" t="s">
        <v>313</v>
      </c>
      <c r="B73" s="308">
        <v>65.94</v>
      </c>
    </row>
    <row r="74" spans="1:4">
      <c r="A74" s="99" t="s">
        <v>422</v>
      </c>
      <c r="B74" s="282">
        <v>56.6</v>
      </c>
    </row>
    <row r="75" spans="1:4">
      <c r="A75" s="99" t="s">
        <v>150</v>
      </c>
      <c r="B75" s="336">
        <v>57.01</v>
      </c>
    </row>
    <row r="76" spans="1:4">
      <c r="A76" s="99" t="s">
        <v>428</v>
      </c>
      <c r="B76" s="282">
        <v>14.38</v>
      </c>
    </row>
    <row r="77" spans="1:4">
      <c r="A77" s="99" t="s">
        <v>427</v>
      </c>
      <c r="B77" s="282">
        <v>3.96</v>
      </c>
    </row>
    <row r="78" spans="1:4">
      <c r="A78" s="99" t="s">
        <v>149</v>
      </c>
      <c r="B78" s="282">
        <v>3.95</v>
      </c>
    </row>
    <row r="79" spans="1:4">
      <c r="A79" s="99" t="s">
        <v>426</v>
      </c>
      <c r="B79" s="282">
        <v>6.44</v>
      </c>
    </row>
    <row r="80" spans="1:4" ht="13.8" thickBot="1">
      <c r="A80" s="99" t="s">
        <v>425</v>
      </c>
      <c r="B80" s="282">
        <v>14.55</v>
      </c>
    </row>
    <row r="81" spans="1:10" ht="13.8" thickBot="1">
      <c r="A81" s="159" t="s">
        <v>415</v>
      </c>
      <c r="B81" s="140">
        <f>SUM(B73:B80)</f>
        <v>222.82999999999998</v>
      </c>
    </row>
    <row r="82" spans="1:10" ht="16.2" thickBot="1">
      <c r="A82" s="120" t="s">
        <v>424</v>
      </c>
      <c r="B82" s="202"/>
      <c r="C82" s="1"/>
      <c r="D82" s="104"/>
    </row>
    <row r="83" spans="1:10" ht="13.8" thickBot="1">
      <c r="A83" s="197" t="s">
        <v>28</v>
      </c>
      <c r="B83" s="201" t="s">
        <v>368</v>
      </c>
      <c r="C83" s="104"/>
      <c r="D83" s="198"/>
    </row>
    <row r="84" spans="1:10">
      <c r="A84" s="184" t="s">
        <v>383</v>
      </c>
      <c r="B84" s="200">
        <v>87.54</v>
      </c>
      <c r="C84" s="1"/>
      <c r="D84" s="198"/>
    </row>
    <row r="85" spans="1:10">
      <c r="A85" s="184" t="s">
        <v>423</v>
      </c>
      <c r="B85" s="199">
        <v>55.95</v>
      </c>
      <c r="C85" s="1"/>
      <c r="D85" s="198"/>
    </row>
    <row r="86" spans="1:10">
      <c r="A86" s="184" t="s">
        <v>422</v>
      </c>
      <c r="B86" s="199">
        <v>110.03</v>
      </c>
      <c r="C86" s="1"/>
      <c r="D86" s="198"/>
    </row>
    <row r="87" spans="1:10" ht="13.8" thickBot="1">
      <c r="A87" s="184" t="s">
        <v>137</v>
      </c>
      <c r="B87" s="199">
        <v>30.6</v>
      </c>
      <c r="C87" s="1"/>
      <c r="D87" s="198"/>
    </row>
    <row r="88" spans="1:10" ht="13.8" thickBot="1">
      <c r="A88" s="167" t="s">
        <v>421</v>
      </c>
      <c r="B88" s="232">
        <f>SUM(B84:B87)</f>
        <v>284.12</v>
      </c>
      <c r="C88" s="1"/>
      <c r="D88" s="198"/>
    </row>
    <row r="89" spans="1:10" ht="13.8" thickBot="1">
      <c r="A89" s="120" t="s">
        <v>420</v>
      </c>
      <c r="B89" s="1"/>
    </row>
    <row r="90" spans="1:10" ht="13.8" thickBot="1">
      <c r="A90" s="197" t="s">
        <v>28</v>
      </c>
      <c r="B90" s="305" t="s">
        <v>368</v>
      </c>
    </row>
    <row r="91" spans="1:10">
      <c r="A91" s="184" t="s">
        <v>419</v>
      </c>
      <c r="B91" s="306">
        <v>117.03</v>
      </c>
    </row>
    <row r="92" spans="1:10">
      <c r="A92" s="184" t="s">
        <v>418</v>
      </c>
      <c r="B92" s="281">
        <v>60.85</v>
      </c>
    </row>
    <row r="93" spans="1:10">
      <c r="A93" s="184" t="s">
        <v>417</v>
      </c>
      <c r="B93" s="281">
        <v>66.319999999999993</v>
      </c>
    </row>
    <row r="94" spans="1:10" ht="13.8" thickBot="1">
      <c r="A94" s="184" t="s">
        <v>416</v>
      </c>
      <c r="B94" s="281">
        <v>45.69</v>
      </c>
    </row>
    <row r="95" spans="1:10" ht="13.8" thickBot="1">
      <c r="A95" s="167" t="s">
        <v>415</v>
      </c>
      <c r="B95" s="140">
        <f>SUM(B91:B94)</f>
        <v>289.89</v>
      </c>
    </row>
    <row r="96" spans="1:10" ht="13.8" thickBot="1">
      <c r="A96" s="195" t="s">
        <v>321</v>
      </c>
      <c r="B96" s="307">
        <f>B47+B58+B63+B70+B81+B88+B95</f>
        <v>2167.7599999999998</v>
      </c>
      <c r="J96" s="60"/>
    </row>
    <row r="97" spans="1:6">
      <c r="A97" s="103"/>
      <c r="B97" s="194"/>
    </row>
    <row r="98" spans="1:6">
      <c r="A98" s="15" t="s">
        <v>480</v>
      </c>
      <c r="B98" s="194"/>
    </row>
    <row r="99" spans="1:6">
      <c r="A99" s="15"/>
      <c r="B99" s="194"/>
    </row>
    <row r="100" spans="1:6" ht="13.8" thickBot="1">
      <c r="A100" s="120" t="s">
        <v>478</v>
      </c>
      <c r="B100" s="120"/>
    </row>
    <row r="101" spans="1:6">
      <c r="A101" s="208" t="s">
        <v>28</v>
      </c>
      <c r="B101" s="302" t="s">
        <v>461</v>
      </c>
    </row>
    <row r="102" spans="1:6">
      <c r="A102" s="117" t="s">
        <v>475</v>
      </c>
      <c r="B102" s="145">
        <v>197.93</v>
      </c>
      <c r="F102" s="198"/>
    </row>
    <row r="103" spans="1:6">
      <c r="A103" s="117" t="s">
        <v>473</v>
      </c>
      <c r="B103" s="145">
        <v>44.8</v>
      </c>
      <c r="F103" s="198"/>
    </row>
    <row r="104" spans="1:6">
      <c r="A104" s="117" t="s">
        <v>471</v>
      </c>
      <c r="B104" s="145">
        <v>8.8800000000000008</v>
      </c>
      <c r="F104" s="198"/>
    </row>
    <row r="105" spans="1:6">
      <c r="A105" s="117" t="s">
        <v>469</v>
      </c>
      <c r="B105" s="207">
        <v>10.24</v>
      </c>
      <c r="F105" s="261"/>
    </row>
    <row r="106" spans="1:6">
      <c r="A106" s="117" t="s">
        <v>402</v>
      </c>
      <c r="B106" s="145">
        <v>68.680000000000007</v>
      </c>
    </row>
    <row r="107" spans="1:6">
      <c r="A107" s="117" t="s">
        <v>467</v>
      </c>
      <c r="B107" s="207">
        <v>28.43</v>
      </c>
    </row>
    <row r="108" spans="1:6">
      <c r="A108" s="117" t="s">
        <v>465</v>
      </c>
      <c r="B108" s="207">
        <v>33.369999999999997</v>
      </c>
      <c r="C108" s="216"/>
    </row>
    <row r="109" spans="1:6" ht="13.8" thickBot="1">
      <c r="A109" s="117" t="s">
        <v>372</v>
      </c>
      <c r="B109" s="235">
        <v>7.3</v>
      </c>
      <c r="C109" s="216"/>
    </row>
    <row r="110" spans="1:6" ht="13.8" thickBot="1">
      <c r="A110" s="234" t="s">
        <v>13</v>
      </c>
      <c r="B110" s="303">
        <f>SUM(B102:B109)</f>
        <v>399.63000000000005</v>
      </c>
    </row>
    <row r="111" spans="1:6">
      <c r="A111" s="208" t="s">
        <v>28</v>
      </c>
      <c r="B111" s="302" t="s">
        <v>461</v>
      </c>
    </row>
    <row r="112" spans="1:6">
      <c r="A112" s="117" t="s">
        <v>460</v>
      </c>
      <c r="B112" s="145">
        <v>122.87</v>
      </c>
    </row>
    <row r="113" spans="1:7">
      <c r="A113" s="117" t="s">
        <v>459</v>
      </c>
      <c r="B113" s="145">
        <v>70.239999999999995</v>
      </c>
    </row>
    <row r="114" spans="1:7">
      <c r="A114" s="117" t="s">
        <v>457</v>
      </c>
      <c r="B114" s="145">
        <v>38.85</v>
      </c>
    </row>
    <row r="115" spans="1:7">
      <c r="A115" s="117" t="s">
        <v>456</v>
      </c>
      <c r="B115" s="207">
        <v>21.37</v>
      </c>
    </row>
    <row r="116" spans="1:7">
      <c r="A116" s="117" t="s">
        <v>454</v>
      </c>
      <c r="B116" s="145">
        <v>246.26</v>
      </c>
    </row>
    <row r="117" spans="1:7">
      <c r="A117" s="117" t="s">
        <v>415</v>
      </c>
      <c r="B117" s="230">
        <f>SUM(B112:B116)</f>
        <v>499.59000000000003</v>
      </c>
    </row>
    <row r="118" spans="1:7">
      <c r="A118" s="219" t="s">
        <v>541</v>
      </c>
      <c r="B118" s="209">
        <v>139.9</v>
      </c>
    </row>
    <row r="119" spans="1:7" ht="13.8" thickBot="1">
      <c r="A119" s="229" t="s">
        <v>451</v>
      </c>
      <c r="B119" s="304">
        <f>B110+B117+B118</f>
        <v>1039.1200000000001</v>
      </c>
    </row>
    <row r="120" spans="1:7" ht="13.8" thickBot="1">
      <c r="A120" s="120" t="s">
        <v>482</v>
      </c>
      <c r="B120" s="120"/>
      <c r="C120" s="1"/>
      <c r="D120" s="1"/>
      <c r="E120" s="1"/>
      <c r="F120" s="1"/>
      <c r="G120" s="1"/>
    </row>
    <row r="121" spans="1:7">
      <c r="A121" s="222" t="s">
        <v>28</v>
      </c>
      <c r="B121" s="299" t="s">
        <v>368</v>
      </c>
      <c r="C121" s="1"/>
      <c r="D121" s="1"/>
      <c r="E121" s="1"/>
      <c r="F121" s="1"/>
      <c r="G121" s="1"/>
    </row>
    <row r="122" spans="1:7">
      <c r="A122" s="218" t="s">
        <v>483</v>
      </c>
      <c r="B122" s="282">
        <v>28.4</v>
      </c>
      <c r="C122" s="1"/>
      <c r="D122" s="1"/>
      <c r="E122" s="1"/>
      <c r="F122" s="1"/>
      <c r="G122" s="1"/>
    </row>
    <row r="123" spans="1:7">
      <c r="A123" s="218" t="s">
        <v>198</v>
      </c>
      <c r="B123" s="282">
        <v>4.46</v>
      </c>
      <c r="C123" s="1"/>
      <c r="D123" s="1"/>
      <c r="E123" s="1"/>
      <c r="F123" s="1"/>
      <c r="G123" s="1"/>
    </row>
    <row r="124" spans="1:7">
      <c r="A124" s="218" t="s">
        <v>484</v>
      </c>
      <c r="B124" s="282">
        <v>4.25</v>
      </c>
      <c r="C124" s="1"/>
      <c r="D124" s="1"/>
      <c r="E124" s="1"/>
      <c r="F124" s="1"/>
      <c r="G124" s="1"/>
    </row>
    <row r="125" spans="1:7">
      <c r="A125" s="218" t="s">
        <v>485</v>
      </c>
      <c r="B125" s="295">
        <v>134.75</v>
      </c>
      <c r="C125" s="1"/>
      <c r="D125" s="1"/>
      <c r="E125" s="1"/>
      <c r="F125" s="1"/>
      <c r="G125" s="1"/>
    </row>
    <row r="126" spans="1:7">
      <c r="A126" s="218" t="s">
        <v>153</v>
      </c>
      <c r="B126" s="282">
        <v>71.33</v>
      </c>
      <c r="C126" s="1"/>
      <c r="D126" s="1"/>
      <c r="E126" s="1"/>
      <c r="F126" s="1"/>
      <c r="G126" s="1"/>
    </row>
    <row r="127" spans="1:7">
      <c r="A127" s="218" t="s">
        <v>411</v>
      </c>
      <c r="B127" s="295">
        <v>11.7</v>
      </c>
      <c r="C127" s="1"/>
      <c r="D127" s="1"/>
      <c r="E127" s="1"/>
      <c r="F127" s="1"/>
      <c r="G127" s="1"/>
    </row>
    <row r="128" spans="1:7">
      <c r="A128" s="218" t="s">
        <v>486</v>
      </c>
      <c r="B128" s="295">
        <v>7.41</v>
      </c>
      <c r="C128" s="1"/>
      <c r="D128" s="1"/>
      <c r="E128" s="1"/>
      <c r="F128" s="1"/>
      <c r="G128" s="1"/>
    </row>
    <row r="129" spans="1:7">
      <c r="A129" s="218" t="s">
        <v>487</v>
      </c>
      <c r="B129" s="295">
        <v>9.93</v>
      </c>
      <c r="C129" s="1"/>
      <c r="D129" s="1"/>
      <c r="E129" s="1"/>
      <c r="F129" s="1"/>
      <c r="G129" s="1"/>
    </row>
    <row r="130" spans="1:7">
      <c r="A130" s="1" t="s">
        <v>488</v>
      </c>
      <c r="B130" s="295">
        <v>8.91</v>
      </c>
      <c r="C130" s="1"/>
      <c r="D130" s="1"/>
      <c r="E130" s="1"/>
      <c r="F130" s="1"/>
      <c r="G130" s="1"/>
    </row>
    <row r="131" spans="1:7" ht="13.8" thickBot="1">
      <c r="A131" s="219" t="s">
        <v>372</v>
      </c>
      <c r="B131" s="301">
        <v>12.53</v>
      </c>
      <c r="C131" s="1"/>
      <c r="D131" s="1"/>
      <c r="E131" s="1"/>
      <c r="F131" s="1"/>
      <c r="G131" s="1"/>
    </row>
    <row r="132" spans="1:7" ht="13.8" thickBot="1">
      <c r="A132" s="227" t="s">
        <v>13</v>
      </c>
      <c r="B132" s="300">
        <f>SUM(B122:B131)</f>
        <v>293.67</v>
      </c>
      <c r="C132" s="1"/>
      <c r="D132" s="1"/>
      <c r="E132" s="1"/>
      <c r="F132" s="1"/>
      <c r="G132" s="1"/>
    </row>
    <row r="133" spans="1:7" ht="13.8" thickBot="1">
      <c r="A133" s="120" t="s">
        <v>539</v>
      </c>
      <c r="C133" s="1"/>
      <c r="D133" s="1"/>
      <c r="E133" s="1"/>
      <c r="F133" s="1"/>
      <c r="G133" s="1"/>
    </row>
    <row r="134" spans="1:7">
      <c r="A134" s="224" t="s">
        <v>506</v>
      </c>
      <c r="B134" s="299" t="s">
        <v>368</v>
      </c>
      <c r="C134" s="1"/>
      <c r="D134" s="1"/>
      <c r="E134" s="1"/>
      <c r="F134" s="1"/>
      <c r="G134" s="1"/>
    </row>
    <row r="135" spans="1:7">
      <c r="A135" s="99" t="s">
        <v>542</v>
      </c>
      <c r="B135" s="288">
        <v>40.630000000000003</v>
      </c>
      <c r="C135" s="1"/>
      <c r="D135" s="1"/>
      <c r="E135" s="1"/>
      <c r="F135" s="1"/>
      <c r="G135" s="1"/>
    </row>
    <row r="136" spans="1:7">
      <c r="A136" s="99" t="s">
        <v>507</v>
      </c>
      <c r="B136" s="288">
        <v>71.86</v>
      </c>
      <c r="C136" s="1"/>
      <c r="D136" s="1"/>
      <c r="E136" s="1"/>
      <c r="F136" s="1"/>
      <c r="G136" s="1"/>
    </row>
    <row r="137" spans="1:7">
      <c r="A137" s="99" t="s">
        <v>508</v>
      </c>
      <c r="B137" s="288">
        <v>12.34</v>
      </c>
      <c r="C137" s="1"/>
      <c r="D137" s="1"/>
      <c r="E137" s="1"/>
      <c r="F137" s="1"/>
      <c r="G137" s="1"/>
    </row>
    <row r="138" spans="1:7">
      <c r="A138" s="99" t="s">
        <v>509</v>
      </c>
      <c r="B138" s="288">
        <v>13.52</v>
      </c>
      <c r="C138" s="1"/>
      <c r="D138" s="1"/>
      <c r="E138" s="1"/>
      <c r="F138" s="1"/>
      <c r="G138" s="1"/>
    </row>
    <row r="139" spans="1:7">
      <c r="A139" s="99" t="s">
        <v>510</v>
      </c>
      <c r="B139" s="288">
        <v>4.87</v>
      </c>
      <c r="C139" s="1"/>
      <c r="D139" s="1"/>
      <c r="E139" s="1"/>
      <c r="F139" s="1"/>
      <c r="G139" s="1"/>
    </row>
    <row r="140" spans="1:7">
      <c r="A140" s="99" t="s">
        <v>511</v>
      </c>
      <c r="B140" s="288">
        <v>5.15</v>
      </c>
      <c r="C140" s="1"/>
      <c r="D140" s="1"/>
      <c r="E140" s="1"/>
      <c r="F140" s="1"/>
      <c r="G140" s="1"/>
    </row>
    <row r="141" spans="1:7">
      <c r="A141" s="99" t="s">
        <v>512</v>
      </c>
      <c r="B141" s="288">
        <v>16.079999999999998</v>
      </c>
      <c r="C141" s="1"/>
      <c r="D141" s="1"/>
      <c r="E141" s="1"/>
      <c r="F141" s="1"/>
      <c r="G141" s="1"/>
    </row>
    <row r="142" spans="1:7">
      <c r="A142" s="99" t="s">
        <v>513</v>
      </c>
      <c r="B142" s="288">
        <v>22.72</v>
      </c>
      <c r="C142" s="1"/>
      <c r="D142" s="1"/>
      <c r="E142" s="1"/>
      <c r="F142" s="1"/>
      <c r="G142" s="1"/>
    </row>
    <row r="143" spans="1:7">
      <c r="A143" s="99" t="s">
        <v>514</v>
      </c>
      <c r="B143" s="288">
        <v>2.9</v>
      </c>
      <c r="C143" s="1"/>
      <c r="D143" s="1"/>
      <c r="E143" s="1"/>
      <c r="F143" s="1"/>
      <c r="G143" s="1"/>
    </row>
    <row r="144" spans="1:7">
      <c r="A144" s="99" t="s">
        <v>515</v>
      </c>
      <c r="B144" s="288">
        <v>3.55</v>
      </c>
      <c r="C144" s="1"/>
      <c r="D144" s="1"/>
      <c r="E144" s="1"/>
      <c r="F144" s="1"/>
      <c r="G144" s="1"/>
    </row>
    <row r="145" spans="1:7">
      <c r="A145" s="99" t="s">
        <v>516</v>
      </c>
      <c r="B145" s="288">
        <v>19.22</v>
      </c>
      <c r="C145" s="1"/>
      <c r="D145" s="1"/>
      <c r="E145" s="1"/>
      <c r="F145" s="1"/>
      <c r="G145" s="1"/>
    </row>
    <row r="146" spans="1:7">
      <c r="A146" s="99" t="s">
        <v>517</v>
      </c>
      <c r="B146" s="288">
        <v>5.05</v>
      </c>
      <c r="C146" s="1"/>
      <c r="D146" s="1"/>
      <c r="E146" s="1"/>
      <c r="F146" s="1"/>
      <c r="G146" s="1"/>
    </row>
    <row r="147" spans="1:7">
      <c r="A147" s="99" t="s">
        <v>518</v>
      </c>
      <c r="B147" s="288">
        <v>39.58</v>
      </c>
      <c r="C147" s="1"/>
      <c r="D147" s="1"/>
      <c r="E147" s="1"/>
      <c r="F147" s="1"/>
      <c r="G147" s="1"/>
    </row>
    <row r="148" spans="1:7">
      <c r="A148" s="99" t="s">
        <v>519</v>
      </c>
      <c r="B148" s="288">
        <v>4.0999999999999996</v>
      </c>
      <c r="C148" s="1"/>
      <c r="D148" s="1"/>
      <c r="E148" s="1"/>
      <c r="F148" s="1"/>
      <c r="G148" s="1"/>
    </row>
    <row r="149" spans="1:7">
      <c r="A149" s="99" t="s">
        <v>520</v>
      </c>
      <c r="B149" s="288">
        <v>4.12</v>
      </c>
      <c r="C149" s="1"/>
      <c r="D149" s="1"/>
      <c r="E149" s="1"/>
      <c r="F149" s="1"/>
      <c r="G149" s="1"/>
    </row>
    <row r="150" spans="1:7">
      <c r="A150" s="99" t="s">
        <v>521</v>
      </c>
      <c r="B150" s="288">
        <v>14.94</v>
      </c>
      <c r="C150" s="1"/>
      <c r="D150" s="1"/>
      <c r="E150" s="1"/>
      <c r="F150" s="1"/>
      <c r="G150" s="1"/>
    </row>
    <row r="151" spans="1:7">
      <c r="A151" s="99" t="s">
        <v>522</v>
      </c>
      <c r="B151" s="288">
        <v>3.44</v>
      </c>
      <c r="C151" s="1"/>
      <c r="D151" s="1"/>
      <c r="E151" s="1"/>
      <c r="F151" s="1"/>
      <c r="G151" s="1"/>
    </row>
    <row r="152" spans="1:7">
      <c r="A152" s="99" t="s">
        <v>523</v>
      </c>
      <c r="B152" s="288">
        <v>26.99</v>
      </c>
      <c r="C152" s="1"/>
      <c r="D152" s="1"/>
      <c r="E152" s="1"/>
      <c r="F152" s="1"/>
      <c r="G152" s="1"/>
    </row>
    <row r="153" spans="1:7">
      <c r="A153" s="99" t="s">
        <v>524</v>
      </c>
      <c r="B153" s="288">
        <v>25.18</v>
      </c>
      <c r="C153" s="1"/>
      <c r="D153" s="1"/>
      <c r="E153" s="1"/>
      <c r="F153" s="1"/>
      <c r="G153" s="1"/>
    </row>
    <row r="154" spans="1:7">
      <c r="A154" s="99" t="s">
        <v>525</v>
      </c>
      <c r="B154" s="288">
        <v>4.82</v>
      </c>
      <c r="C154" s="1"/>
      <c r="D154" s="1"/>
      <c r="E154" s="1"/>
      <c r="F154" s="1"/>
      <c r="G154" s="1"/>
    </row>
    <row r="155" spans="1:7">
      <c r="A155" s="99" t="s">
        <v>526</v>
      </c>
      <c r="B155" s="288">
        <v>6.96</v>
      </c>
      <c r="C155" s="1"/>
      <c r="D155" s="1"/>
      <c r="E155" s="1"/>
      <c r="F155" s="1"/>
      <c r="G155" s="1"/>
    </row>
    <row r="156" spans="1:7">
      <c r="A156" s="99" t="s">
        <v>527</v>
      </c>
      <c r="B156" s="288">
        <v>17.46</v>
      </c>
      <c r="C156" s="1"/>
      <c r="D156" s="1"/>
      <c r="E156" s="1"/>
      <c r="F156" s="1"/>
      <c r="G156" s="1"/>
    </row>
    <row r="157" spans="1:7">
      <c r="A157" s="99" t="s">
        <v>528</v>
      </c>
      <c r="B157" s="288">
        <v>17.62</v>
      </c>
      <c r="C157" s="1"/>
      <c r="D157" s="1"/>
      <c r="E157" s="1"/>
      <c r="F157" s="1"/>
      <c r="G157" s="1"/>
    </row>
    <row r="158" spans="1:7">
      <c r="A158" s="99" t="s">
        <v>529</v>
      </c>
      <c r="B158" s="288">
        <v>32.770000000000003</v>
      </c>
      <c r="C158" s="1"/>
      <c r="D158" s="1"/>
      <c r="E158" s="1"/>
      <c r="F158" s="1"/>
      <c r="G158" s="1"/>
    </row>
    <row r="159" spans="1:7">
      <c r="A159" s="99" t="s">
        <v>530</v>
      </c>
      <c r="B159" s="288">
        <v>25.39</v>
      </c>
      <c r="C159" s="1"/>
      <c r="D159" s="1"/>
      <c r="E159" s="1"/>
      <c r="F159" s="1"/>
      <c r="G159" s="1"/>
    </row>
    <row r="160" spans="1:7">
      <c r="A160" s="99" t="s">
        <v>531</v>
      </c>
      <c r="B160" s="288">
        <v>32.76</v>
      </c>
      <c r="C160" s="1"/>
      <c r="D160" s="1"/>
      <c r="E160" s="1"/>
      <c r="F160" s="1"/>
      <c r="G160" s="1"/>
    </row>
    <row r="161" spans="1:10">
      <c r="A161" s="99" t="s">
        <v>532</v>
      </c>
      <c r="B161" s="288">
        <v>15.55</v>
      </c>
      <c r="C161" s="1"/>
      <c r="D161" s="1"/>
      <c r="E161" s="1"/>
      <c r="F161" s="1"/>
      <c r="G161" s="1"/>
    </row>
    <row r="162" spans="1:10">
      <c r="A162" s="99" t="s">
        <v>533</v>
      </c>
      <c r="B162" s="288">
        <v>10.89</v>
      </c>
      <c r="C162" s="1"/>
      <c r="D162" s="1"/>
      <c r="E162" s="1"/>
      <c r="F162" s="1"/>
      <c r="G162" s="1"/>
    </row>
    <row r="163" spans="1:10">
      <c r="A163" s="99" t="s">
        <v>534</v>
      </c>
      <c r="B163" s="288">
        <v>29.82</v>
      </c>
      <c r="C163" s="1"/>
      <c r="D163" s="1"/>
      <c r="E163" s="1"/>
      <c r="F163" s="1"/>
      <c r="G163" s="1"/>
    </row>
    <row r="164" spans="1:10">
      <c r="A164" s="99" t="s">
        <v>535</v>
      </c>
      <c r="B164" s="288">
        <v>4.32</v>
      </c>
      <c r="C164" s="1"/>
      <c r="D164" s="1"/>
      <c r="E164" s="1"/>
      <c r="F164" s="1"/>
      <c r="G164" s="1"/>
    </row>
    <row r="165" spans="1:10">
      <c r="A165" s="99" t="s">
        <v>381</v>
      </c>
      <c r="B165" s="288">
        <v>19.79</v>
      </c>
      <c r="C165" s="1"/>
      <c r="D165" s="1"/>
      <c r="E165" s="1"/>
      <c r="F165" s="1"/>
      <c r="G165" s="1"/>
    </row>
    <row r="166" spans="1:10">
      <c r="A166" s="99" t="s">
        <v>536</v>
      </c>
      <c r="B166" s="288">
        <v>5.73</v>
      </c>
      <c r="C166" s="1"/>
      <c r="D166" s="1"/>
      <c r="E166" s="1"/>
      <c r="F166" s="1"/>
      <c r="G166" s="1"/>
    </row>
    <row r="167" spans="1:10">
      <c r="A167" s="99" t="s">
        <v>537</v>
      </c>
      <c r="B167" s="288">
        <v>11.73</v>
      </c>
      <c r="C167" s="1"/>
      <c r="D167" s="1"/>
      <c r="E167" s="1"/>
      <c r="F167" s="1"/>
      <c r="G167" s="1"/>
    </row>
    <row r="168" spans="1:10">
      <c r="A168" s="99" t="s">
        <v>538</v>
      </c>
      <c r="B168" s="288">
        <v>8.23</v>
      </c>
      <c r="C168" s="1"/>
      <c r="D168" s="1"/>
      <c r="E168" s="1"/>
      <c r="F168" s="1"/>
      <c r="G168" s="1"/>
      <c r="J168" s="198"/>
    </row>
    <row r="169" spans="1:10" ht="13.8" thickBot="1">
      <c r="A169" s="99" t="s">
        <v>538</v>
      </c>
      <c r="B169" s="288">
        <v>106.13</v>
      </c>
      <c r="C169" s="1"/>
      <c r="D169" s="1"/>
      <c r="E169" s="1"/>
      <c r="F169" s="1"/>
      <c r="G169" s="1"/>
      <c r="J169" s="198"/>
    </row>
    <row r="170" spans="1:10" ht="13.8" thickBot="1">
      <c r="A170" s="155" t="s">
        <v>13</v>
      </c>
      <c r="B170" s="300">
        <f>SUM(B135:B169)</f>
        <v>686.21000000000015</v>
      </c>
      <c r="C170" s="1"/>
      <c r="D170" s="1"/>
      <c r="E170" s="1"/>
      <c r="F170" s="1"/>
      <c r="G170" s="1"/>
      <c r="J170" s="198"/>
    </row>
    <row r="171" spans="1:10">
      <c r="B171" s="106"/>
      <c r="C171" s="1"/>
      <c r="D171" s="1"/>
      <c r="E171" s="1"/>
      <c r="F171" s="1"/>
      <c r="G171" s="1"/>
      <c r="J171" s="198"/>
    </row>
    <row r="172" spans="1:10" ht="13.8" thickBot="1">
      <c r="A172" s="220" t="s">
        <v>489</v>
      </c>
      <c r="B172" s="120"/>
      <c r="C172" s="1"/>
      <c r="D172" s="1"/>
      <c r="E172" s="1"/>
      <c r="F172" s="1"/>
      <c r="G172" s="1"/>
      <c r="J172" s="240"/>
    </row>
    <row r="173" spans="1:10" ht="13.8" thickBot="1">
      <c r="A173" s="223" t="s">
        <v>28</v>
      </c>
      <c r="B173" s="297" t="s">
        <v>368</v>
      </c>
      <c r="C173" s="1"/>
      <c r="D173" s="1"/>
      <c r="E173" s="1"/>
      <c r="F173" s="1"/>
      <c r="G173" s="1"/>
      <c r="J173" s="240"/>
    </row>
    <row r="174" spans="1:10">
      <c r="A174" s="184" t="s">
        <v>427</v>
      </c>
      <c r="B174" s="238">
        <v>7.94</v>
      </c>
      <c r="C174" s="1"/>
      <c r="D174" s="1"/>
      <c r="E174" s="1"/>
      <c r="F174" s="1"/>
      <c r="G174" s="1"/>
      <c r="J174" s="198"/>
    </row>
    <row r="175" spans="1:10">
      <c r="A175" s="184" t="s">
        <v>490</v>
      </c>
      <c r="B175" s="199">
        <v>19.510000000000002</v>
      </c>
      <c r="C175" s="1"/>
      <c r="D175" s="1"/>
      <c r="E175" s="1"/>
      <c r="F175" s="1"/>
      <c r="G175" s="1"/>
      <c r="J175" s="240"/>
    </row>
    <row r="176" spans="1:10">
      <c r="A176" s="184" t="s">
        <v>198</v>
      </c>
      <c r="B176" s="199">
        <v>4.7</v>
      </c>
      <c r="C176" s="1"/>
      <c r="D176" s="1"/>
      <c r="E176" s="1"/>
      <c r="F176" s="1"/>
      <c r="G176" s="198"/>
      <c r="J176" s="240"/>
    </row>
    <row r="177" spans="1:10">
      <c r="A177" s="184" t="s">
        <v>491</v>
      </c>
      <c r="B177" s="199">
        <v>4.12</v>
      </c>
      <c r="C177" s="1"/>
      <c r="D177" s="1"/>
      <c r="E177" s="1"/>
      <c r="F177" s="1"/>
      <c r="G177" s="1"/>
      <c r="J177" s="240"/>
    </row>
    <row r="178" spans="1:10">
      <c r="A178" s="184" t="s">
        <v>151</v>
      </c>
      <c r="B178" s="239">
        <v>298.98</v>
      </c>
      <c r="C178" s="1"/>
      <c r="D178" s="198"/>
      <c r="E178" s="1"/>
      <c r="F178" s="1"/>
      <c r="G178" s="1"/>
      <c r="J178" s="240"/>
    </row>
    <row r="179" spans="1:10">
      <c r="A179" s="184" t="s">
        <v>485</v>
      </c>
      <c r="B179" s="239">
        <v>281.7</v>
      </c>
      <c r="C179" s="1"/>
      <c r="D179" s="1"/>
      <c r="E179" s="1"/>
      <c r="F179" s="1"/>
      <c r="G179" s="1"/>
      <c r="J179" s="240"/>
    </row>
    <row r="180" spans="1:10">
      <c r="A180" s="184" t="s">
        <v>153</v>
      </c>
      <c r="B180" s="199">
        <v>87.69</v>
      </c>
      <c r="C180" s="1"/>
      <c r="D180" s="1"/>
      <c r="E180" s="1"/>
      <c r="F180" s="1"/>
      <c r="G180" s="1"/>
      <c r="J180" s="237"/>
    </row>
    <row r="181" spans="1:10">
      <c r="A181" s="184" t="s">
        <v>411</v>
      </c>
      <c r="B181" s="239">
        <v>76.569999999999993</v>
      </c>
      <c r="C181" s="1"/>
      <c r="D181" s="1"/>
      <c r="E181" s="1"/>
      <c r="F181" s="1"/>
      <c r="G181" s="1"/>
    </row>
    <row r="182" spans="1:10">
      <c r="A182" s="184" t="s">
        <v>492</v>
      </c>
      <c r="B182" s="239">
        <v>64.64</v>
      </c>
      <c r="C182" s="1"/>
      <c r="D182" s="1"/>
      <c r="E182" s="1"/>
      <c r="F182" s="1"/>
      <c r="G182" s="1"/>
    </row>
    <row r="183" spans="1:10">
      <c r="A183" s="184" t="s">
        <v>487</v>
      </c>
      <c r="B183" s="239">
        <v>9.51</v>
      </c>
      <c r="C183" s="1"/>
      <c r="D183" s="1"/>
      <c r="E183" s="1"/>
      <c r="F183" s="1"/>
      <c r="G183" s="1"/>
    </row>
    <row r="184" spans="1:10">
      <c r="A184" s="184" t="s">
        <v>493</v>
      </c>
      <c r="B184" s="239">
        <v>13.35</v>
      </c>
      <c r="C184" s="1"/>
      <c r="D184" s="1"/>
      <c r="E184" s="1"/>
      <c r="F184" s="1"/>
      <c r="G184" s="1"/>
    </row>
    <row r="185" spans="1:10">
      <c r="A185" s="184" t="s">
        <v>494</v>
      </c>
      <c r="B185" s="239">
        <v>25.92</v>
      </c>
      <c r="C185" s="1"/>
      <c r="D185" s="1"/>
      <c r="E185" s="1"/>
      <c r="F185" s="1"/>
      <c r="G185" s="1"/>
    </row>
    <row r="186" spans="1:10" ht="13.8" thickBot="1">
      <c r="A186" s="1" t="s">
        <v>543</v>
      </c>
      <c r="B186" s="298">
        <v>102.8</v>
      </c>
      <c r="C186" s="1"/>
      <c r="D186" s="1"/>
      <c r="E186" s="1"/>
      <c r="F186" s="1"/>
      <c r="G186" s="1"/>
    </row>
    <row r="187" spans="1:10" ht="13.8" thickBot="1">
      <c r="A187" s="167" t="s">
        <v>415</v>
      </c>
      <c r="B187" s="283">
        <f>B174+B175+B176+B178+B177+B179+B180+B182+B181+B184+B183+B185+B186</f>
        <v>997.43000000000006</v>
      </c>
      <c r="C187" s="1"/>
      <c r="D187" s="1"/>
      <c r="E187" s="1"/>
      <c r="F187" s="1"/>
      <c r="G187" s="1"/>
    </row>
    <row r="188" spans="1:10">
      <c r="A188" s="1"/>
      <c r="B188" s="221"/>
      <c r="C188" s="1"/>
      <c r="D188" s="1"/>
      <c r="E188" s="1"/>
      <c r="F188" s="1"/>
      <c r="G188" s="1"/>
    </row>
    <row r="189" spans="1:10" ht="13.8" thickBot="1">
      <c r="A189" s="220" t="s">
        <v>495</v>
      </c>
      <c r="B189" s="120"/>
      <c r="C189" s="1"/>
      <c r="D189" s="1"/>
      <c r="E189" s="1"/>
      <c r="F189" s="1"/>
      <c r="G189" s="1"/>
    </row>
    <row r="190" spans="1:10" ht="13.8" thickBot="1">
      <c r="A190" s="223" t="s">
        <v>28</v>
      </c>
      <c r="B190" s="292" t="s">
        <v>368</v>
      </c>
      <c r="C190" s="1"/>
      <c r="D190" s="1"/>
      <c r="E190" s="1"/>
      <c r="F190" s="1"/>
      <c r="G190" s="1"/>
    </row>
    <row r="191" spans="1:10">
      <c r="A191" s="184" t="s">
        <v>427</v>
      </c>
      <c r="B191" s="282">
        <v>28.54</v>
      </c>
      <c r="C191" s="1"/>
      <c r="D191" s="1"/>
      <c r="E191" s="1"/>
      <c r="F191" s="1"/>
      <c r="G191" s="1"/>
    </row>
    <row r="192" spans="1:10">
      <c r="A192" s="184" t="s">
        <v>490</v>
      </c>
      <c r="B192" s="282">
        <v>16.989999999999998</v>
      </c>
      <c r="C192" s="1"/>
      <c r="D192" s="1"/>
      <c r="E192" s="1"/>
      <c r="F192" s="1"/>
      <c r="G192" s="1"/>
    </row>
    <row r="193" spans="1:7">
      <c r="A193" s="184" t="s">
        <v>198</v>
      </c>
      <c r="B193" s="282">
        <v>4.7</v>
      </c>
      <c r="C193" s="1"/>
      <c r="D193" s="1"/>
      <c r="E193" s="1"/>
      <c r="F193" s="1"/>
      <c r="G193" s="1"/>
    </row>
    <row r="194" spans="1:7">
      <c r="A194" s="184" t="s">
        <v>151</v>
      </c>
      <c r="B194" s="295">
        <v>324.10000000000002</v>
      </c>
      <c r="C194" s="1"/>
      <c r="D194" s="1"/>
      <c r="E194" s="1"/>
      <c r="F194" s="1"/>
      <c r="G194" s="1"/>
    </row>
    <row r="195" spans="1:7">
      <c r="A195" s="184" t="s">
        <v>485</v>
      </c>
      <c r="B195" s="295">
        <v>285.93</v>
      </c>
      <c r="C195" s="1"/>
      <c r="D195" s="1"/>
      <c r="E195" s="1"/>
      <c r="F195" s="1"/>
      <c r="G195" s="1"/>
    </row>
    <row r="196" spans="1:7">
      <c r="A196" s="184" t="s">
        <v>153</v>
      </c>
      <c r="B196" s="282">
        <v>37.9</v>
      </c>
      <c r="C196" s="1"/>
      <c r="D196" s="1"/>
      <c r="E196" s="1"/>
      <c r="F196" s="1"/>
      <c r="G196" s="1"/>
    </row>
    <row r="197" spans="1:7">
      <c r="A197" s="184" t="s">
        <v>411</v>
      </c>
      <c r="B197" s="295">
        <v>80.510000000000005</v>
      </c>
      <c r="C197" s="1"/>
      <c r="D197" s="1"/>
      <c r="E197" s="1"/>
      <c r="F197" s="1"/>
      <c r="G197" s="1"/>
    </row>
    <row r="198" spans="1:7">
      <c r="A198" s="184" t="s">
        <v>492</v>
      </c>
      <c r="B198" s="295">
        <v>79.959999999999994</v>
      </c>
      <c r="C198" s="1"/>
      <c r="D198" s="1"/>
      <c r="E198" s="1"/>
      <c r="F198" s="1"/>
      <c r="G198" s="1"/>
    </row>
    <row r="199" spans="1:7">
      <c r="A199" s="184" t="s">
        <v>487</v>
      </c>
      <c r="B199" s="295">
        <v>9.49</v>
      </c>
      <c r="C199" s="1"/>
      <c r="D199" s="1"/>
      <c r="E199" s="1"/>
      <c r="F199" s="1"/>
      <c r="G199" s="1"/>
    </row>
    <row r="200" spans="1:7" ht="13.8" thickBot="1">
      <c r="A200" s="184" t="s">
        <v>494</v>
      </c>
      <c r="B200" s="296">
        <v>25.92</v>
      </c>
      <c r="C200" s="1"/>
      <c r="D200" s="1"/>
      <c r="E200" s="1"/>
      <c r="F200" s="1"/>
      <c r="G200" s="1"/>
    </row>
    <row r="201" spans="1:7" ht="13.8" thickBot="1">
      <c r="A201" s="159" t="s">
        <v>415</v>
      </c>
      <c r="B201" s="225">
        <f>SUM(B191:B200)</f>
        <v>894.04</v>
      </c>
      <c r="C201" s="1"/>
      <c r="D201" s="1"/>
      <c r="E201" s="1"/>
      <c r="F201" s="1"/>
      <c r="G201" s="1"/>
    </row>
    <row r="202" spans="1:7">
      <c r="A202" s="1"/>
      <c r="B202" s="221"/>
      <c r="C202" s="1"/>
      <c r="D202" s="1"/>
      <c r="E202" s="1"/>
      <c r="F202" s="1"/>
      <c r="G202" s="1"/>
    </row>
    <row r="203" spans="1:7" ht="13.8" thickBot="1">
      <c r="A203" s="120" t="s">
        <v>496</v>
      </c>
      <c r="B203" s="1"/>
      <c r="C203" s="1"/>
      <c r="D203" s="1"/>
      <c r="E203" s="1"/>
      <c r="F203" s="1"/>
      <c r="G203" s="1"/>
    </row>
    <row r="204" spans="1:7" ht="13.8" thickBot="1">
      <c r="A204" s="223" t="s">
        <v>28</v>
      </c>
      <c r="B204" s="292" t="s">
        <v>368</v>
      </c>
      <c r="C204" s="1"/>
      <c r="D204" s="1"/>
      <c r="E204" s="1"/>
      <c r="F204" s="1"/>
      <c r="G204" s="1"/>
    </row>
    <row r="205" spans="1:7">
      <c r="A205" s="184" t="s">
        <v>497</v>
      </c>
      <c r="B205" s="281">
        <v>146.06</v>
      </c>
      <c r="C205" s="1"/>
      <c r="D205" s="1"/>
      <c r="E205" s="1"/>
      <c r="F205" s="1"/>
      <c r="G205" s="1"/>
    </row>
    <row r="206" spans="1:7">
      <c r="A206" s="184" t="s">
        <v>411</v>
      </c>
      <c r="B206" s="281">
        <v>31.53</v>
      </c>
      <c r="C206" s="1"/>
      <c r="D206" s="1"/>
      <c r="E206" s="1"/>
      <c r="F206" s="1"/>
      <c r="G206" s="1"/>
    </row>
    <row r="207" spans="1:7">
      <c r="A207" s="184" t="s">
        <v>407</v>
      </c>
      <c r="B207" s="281">
        <v>65.62</v>
      </c>
      <c r="C207" s="1"/>
      <c r="D207" s="1"/>
      <c r="E207" s="1"/>
      <c r="F207" s="1"/>
      <c r="G207" s="1"/>
    </row>
    <row r="208" spans="1:7">
      <c r="A208" s="184" t="s">
        <v>498</v>
      </c>
      <c r="B208" s="281">
        <v>44.65</v>
      </c>
      <c r="C208" s="1"/>
      <c r="D208" s="1"/>
      <c r="E208" s="1"/>
      <c r="F208" s="1"/>
      <c r="G208" s="1"/>
    </row>
    <row r="209" spans="1:8">
      <c r="A209" s="184" t="s">
        <v>499</v>
      </c>
      <c r="B209" s="281">
        <v>29.03</v>
      </c>
      <c r="C209" s="1"/>
      <c r="D209" s="1"/>
      <c r="E209" s="1"/>
      <c r="F209" s="1"/>
      <c r="G209" s="1"/>
    </row>
    <row r="210" spans="1:8">
      <c r="A210" s="184" t="s">
        <v>397</v>
      </c>
      <c r="B210" s="281">
        <v>212.11</v>
      </c>
      <c r="C210" s="1"/>
      <c r="D210" s="1"/>
      <c r="E210" s="1"/>
      <c r="F210" s="1"/>
      <c r="G210" s="1"/>
    </row>
    <row r="211" spans="1:8">
      <c r="A211" s="184" t="s">
        <v>500</v>
      </c>
      <c r="B211" s="281">
        <v>73.89</v>
      </c>
      <c r="C211" s="1"/>
      <c r="D211" s="1"/>
      <c r="E211" s="1"/>
      <c r="F211" s="1"/>
      <c r="G211" s="1"/>
    </row>
    <row r="212" spans="1:8">
      <c r="A212" s="184" t="s">
        <v>501</v>
      </c>
      <c r="B212" s="293">
        <v>86.94</v>
      </c>
      <c r="C212" s="1"/>
      <c r="D212" s="1"/>
      <c r="E212" s="1"/>
      <c r="F212" s="1"/>
      <c r="G212" s="1"/>
    </row>
    <row r="213" spans="1:8">
      <c r="A213" s="184" t="s">
        <v>583</v>
      </c>
      <c r="B213" s="281">
        <v>12.86</v>
      </c>
      <c r="C213" s="1"/>
      <c r="D213" s="1"/>
      <c r="E213" s="1"/>
      <c r="F213" s="1"/>
      <c r="G213" s="1"/>
    </row>
    <row r="214" spans="1:8">
      <c r="A214" s="184" t="s">
        <v>502</v>
      </c>
      <c r="B214" s="281">
        <v>36.549999999999997</v>
      </c>
      <c r="C214" s="1"/>
      <c r="D214" s="1"/>
      <c r="E214" s="1"/>
      <c r="F214" s="1"/>
      <c r="G214" s="1"/>
    </row>
    <row r="215" spans="1:8">
      <c r="A215" s="184" t="s">
        <v>503</v>
      </c>
      <c r="B215" s="281">
        <v>106.87</v>
      </c>
      <c r="C215" s="1"/>
      <c r="D215" s="1"/>
      <c r="E215" s="1"/>
      <c r="F215" s="1"/>
      <c r="G215" s="1"/>
    </row>
    <row r="216" spans="1:8" ht="13.8" thickBot="1">
      <c r="A216" s="184" t="s">
        <v>504</v>
      </c>
      <c r="B216" s="294">
        <v>8.52</v>
      </c>
      <c r="C216" s="1"/>
      <c r="D216" s="1"/>
      <c r="E216" s="1"/>
      <c r="F216" s="1"/>
      <c r="G216" s="1"/>
    </row>
    <row r="217" spans="1:8" ht="13.8" thickBot="1">
      <c r="A217" s="167" t="s">
        <v>415</v>
      </c>
      <c r="B217" s="226">
        <f>SUM(B205:B216)</f>
        <v>854.62999999999988</v>
      </c>
      <c r="C217" s="1"/>
      <c r="D217" s="1"/>
      <c r="E217" s="1"/>
      <c r="F217" s="1"/>
      <c r="G217" s="1"/>
    </row>
    <row r="218" spans="1:8" ht="13.8" thickBot="1">
      <c r="A218" s="1"/>
      <c r="B218" s="1"/>
      <c r="C218" s="1"/>
      <c r="D218" s="1"/>
      <c r="E218" s="1"/>
      <c r="F218" s="1"/>
      <c r="G218" s="1"/>
    </row>
    <row r="219" spans="1:8" ht="13.8" thickBot="1">
      <c r="A219" s="236" t="s">
        <v>505</v>
      </c>
      <c r="B219" s="300">
        <v>143.43</v>
      </c>
      <c r="C219" s="1"/>
      <c r="D219" s="1"/>
      <c r="E219" s="1"/>
      <c r="F219" s="1"/>
      <c r="G219" s="1"/>
      <c r="H219" s="60"/>
    </row>
    <row r="220" spans="1:8" ht="13.8" thickBot="1">
      <c r="A220" s="187" t="s">
        <v>306</v>
      </c>
      <c r="B220" s="331">
        <f>B219+B217+B201+B187+B170+B132+B118+B117+B110</f>
        <v>4908.53</v>
      </c>
      <c r="C220" s="1"/>
      <c r="D220" s="1"/>
      <c r="E220" s="1"/>
      <c r="F220" s="1"/>
      <c r="G220" s="1"/>
      <c r="H220" s="228"/>
    </row>
    <row r="221" spans="1:8">
      <c r="A221" s="103"/>
      <c r="B221" s="194"/>
      <c r="H221" s="60"/>
    </row>
    <row r="222" spans="1:8">
      <c r="A222" s="15" t="s">
        <v>481</v>
      </c>
    </row>
    <row r="223" spans="1:8" ht="13.8" thickBot="1">
      <c r="A223" s="193" t="s">
        <v>413</v>
      </c>
    </row>
    <row r="224" spans="1:8" ht="13.8" thickBot="1">
      <c r="A224" s="190" t="s">
        <v>28</v>
      </c>
      <c r="B224" s="286" t="s">
        <v>368</v>
      </c>
    </row>
    <row r="225" spans="1:4">
      <c r="A225" s="99" t="s">
        <v>412</v>
      </c>
      <c r="B225" s="288">
        <v>79.61</v>
      </c>
      <c r="D225" s="106"/>
    </row>
    <row r="226" spans="1:4">
      <c r="A226" s="99" t="s">
        <v>411</v>
      </c>
      <c r="B226" s="288">
        <v>14.68</v>
      </c>
      <c r="D226" s="106"/>
    </row>
    <row r="227" spans="1:4">
      <c r="A227" s="99" t="s">
        <v>393</v>
      </c>
      <c r="B227" s="288">
        <v>11.41</v>
      </c>
    </row>
    <row r="228" spans="1:4">
      <c r="A228" s="188" t="s">
        <v>569</v>
      </c>
      <c r="B228" s="288">
        <v>29.19</v>
      </c>
      <c r="D228" s="1"/>
    </row>
    <row r="229" spans="1:4">
      <c r="A229" s="189" t="s">
        <v>410</v>
      </c>
      <c r="B229" s="290">
        <v>48.58</v>
      </c>
    </row>
    <row r="230" spans="1:4">
      <c r="A230" s="189" t="s">
        <v>585</v>
      </c>
      <c r="B230" s="290">
        <v>12.23</v>
      </c>
    </row>
    <row r="231" spans="1:4">
      <c r="A231" s="189" t="s">
        <v>409</v>
      </c>
      <c r="B231" s="290">
        <v>26.55</v>
      </c>
    </row>
    <row r="232" spans="1:4">
      <c r="A232" s="189" t="s">
        <v>584</v>
      </c>
      <c r="B232" s="290">
        <v>12.32</v>
      </c>
    </row>
    <row r="233" spans="1:4">
      <c r="A233" s="189" t="s">
        <v>408</v>
      </c>
      <c r="B233" s="290">
        <v>4.13</v>
      </c>
    </row>
    <row r="234" spans="1:4">
      <c r="A234" s="189" t="s">
        <v>407</v>
      </c>
      <c r="B234" s="288">
        <v>26.2</v>
      </c>
    </row>
    <row r="235" spans="1:4">
      <c r="A235" s="189" t="s">
        <v>140</v>
      </c>
      <c r="B235" s="291">
        <v>13.19</v>
      </c>
      <c r="C235" s="1"/>
    </row>
    <row r="236" spans="1:4">
      <c r="A236" s="99" t="s">
        <v>406</v>
      </c>
      <c r="B236" s="288">
        <v>6</v>
      </c>
    </row>
    <row r="237" spans="1:4">
      <c r="A237" s="188" t="s">
        <v>582</v>
      </c>
      <c r="B237" s="288">
        <v>4.84</v>
      </c>
    </row>
    <row r="238" spans="1:4" ht="13.8" thickBot="1">
      <c r="A238" s="99" t="s">
        <v>405</v>
      </c>
      <c r="B238" s="288">
        <v>4.3099999999999996</v>
      </c>
    </row>
    <row r="239" spans="1:4" ht="13.8" thickBot="1">
      <c r="A239" s="187" t="s">
        <v>224</v>
      </c>
      <c r="B239" s="329">
        <f>SUM(B225:B238)</f>
        <v>293.23999999999995</v>
      </c>
    </row>
    <row r="241" spans="1:4">
      <c r="A241" s="15" t="s">
        <v>404</v>
      </c>
    </row>
    <row r="242" spans="1:4" ht="13.8" thickBot="1">
      <c r="A242" s="120" t="s">
        <v>403</v>
      </c>
      <c r="C242" s="104"/>
    </row>
    <row r="243" spans="1:4" ht="13.8" thickBot="1">
      <c r="A243" s="190" t="s">
        <v>28</v>
      </c>
      <c r="B243" s="286" t="s">
        <v>368</v>
      </c>
      <c r="D243" s="228"/>
    </row>
    <row r="244" spans="1:4">
      <c r="A244" s="99" t="s">
        <v>402</v>
      </c>
      <c r="B244" s="288">
        <v>11.69</v>
      </c>
    </row>
    <row r="245" spans="1:4">
      <c r="A245" s="99" t="s">
        <v>372</v>
      </c>
      <c r="B245" s="288">
        <v>11.36</v>
      </c>
    </row>
    <row r="246" spans="1:4">
      <c r="A246" s="99" t="s">
        <v>396</v>
      </c>
      <c r="B246" s="288">
        <v>81.540000000000006</v>
      </c>
    </row>
    <row r="247" spans="1:4">
      <c r="A247" s="99" t="s">
        <v>401</v>
      </c>
      <c r="B247" s="288">
        <v>22.6</v>
      </c>
    </row>
    <row r="248" spans="1:4">
      <c r="A248" s="99" t="s">
        <v>105</v>
      </c>
      <c r="B248" s="288">
        <v>35.369999999999997</v>
      </c>
    </row>
    <row r="249" spans="1:4">
      <c r="A249" s="99" t="s">
        <v>383</v>
      </c>
      <c r="B249" s="288">
        <v>18.3</v>
      </c>
    </row>
    <row r="250" spans="1:4" ht="13.8" thickBot="1">
      <c r="A250" s="99" t="s">
        <v>400</v>
      </c>
      <c r="B250" s="288">
        <v>48.91</v>
      </c>
    </row>
    <row r="251" spans="1:4" ht="13.8" thickBot="1">
      <c r="A251" s="155" t="s">
        <v>13</v>
      </c>
      <c r="B251" s="289">
        <f>SUM(B244:B250)</f>
        <v>229.77</v>
      </c>
    </row>
    <row r="252" spans="1:4" ht="13.8" thickBot="1">
      <c r="A252" s="120" t="s">
        <v>399</v>
      </c>
    </row>
    <row r="253" spans="1:4" ht="13.8" thickBot="1">
      <c r="A253" s="190" t="s">
        <v>28</v>
      </c>
      <c r="B253" s="284" t="s">
        <v>368</v>
      </c>
    </row>
    <row r="254" spans="1:4">
      <c r="A254" s="184" t="s">
        <v>118</v>
      </c>
      <c r="B254" s="47">
        <v>12.24</v>
      </c>
    </row>
    <row r="255" spans="1:4">
      <c r="A255" s="184" t="s">
        <v>398</v>
      </c>
      <c r="B255" s="192">
        <v>14.46</v>
      </c>
      <c r="C255" s="1"/>
    </row>
    <row r="256" spans="1:4">
      <c r="A256" s="184" t="s">
        <v>140</v>
      </c>
      <c r="B256" s="192">
        <v>6.41</v>
      </c>
      <c r="C256" s="1"/>
    </row>
    <row r="257" spans="1:3">
      <c r="A257" s="184" t="s">
        <v>397</v>
      </c>
      <c r="B257" s="185">
        <v>40.840000000000003</v>
      </c>
    </row>
    <row r="258" spans="1:3">
      <c r="A258" s="184" t="s">
        <v>396</v>
      </c>
      <c r="B258" s="185">
        <v>58.06</v>
      </c>
    </row>
    <row r="259" spans="1:3">
      <c r="A259" s="184" t="s">
        <v>395</v>
      </c>
      <c r="B259" s="185">
        <v>45.1</v>
      </c>
    </row>
    <row r="260" spans="1:3">
      <c r="A260" s="184" t="s">
        <v>394</v>
      </c>
      <c r="B260" s="185">
        <v>3.41</v>
      </c>
    </row>
    <row r="261" spans="1:3">
      <c r="A261" s="184" t="s">
        <v>384</v>
      </c>
      <c r="B261" s="185">
        <v>15.91</v>
      </c>
    </row>
    <row r="262" spans="1:3" ht="13.8" thickBot="1">
      <c r="A262" s="184" t="s">
        <v>393</v>
      </c>
      <c r="B262" s="185">
        <v>10.029999999999999</v>
      </c>
    </row>
    <row r="263" spans="1:3" ht="13.8" thickBot="1">
      <c r="A263" s="191" t="s">
        <v>13</v>
      </c>
      <c r="B263" s="231">
        <f>SUM(B254:B262)</f>
        <v>206.45999999999998</v>
      </c>
    </row>
    <row r="264" spans="1:3" ht="13.8" thickBot="1">
      <c r="A264" s="187" t="s">
        <v>392</v>
      </c>
      <c r="B264" s="330">
        <f>B251+B263</f>
        <v>436.23</v>
      </c>
    </row>
    <row r="265" spans="1:3">
      <c r="A265" s="103"/>
      <c r="B265" s="103"/>
    </row>
    <row r="266" spans="1:3" ht="13.8" thickBot="1">
      <c r="A266" s="15" t="s">
        <v>391</v>
      </c>
    </row>
    <row r="267" spans="1:3" ht="13.8" thickBot="1">
      <c r="A267" s="190" t="s">
        <v>28</v>
      </c>
      <c r="B267" s="286" t="s">
        <v>368</v>
      </c>
    </row>
    <row r="268" spans="1:3">
      <c r="A268" s="99" t="s">
        <v>390</v>
      </c>
      <c r="B268" s="288">
        <v>76.66</v>
      </c>
    </row>
    <row r="269" spans="1:3">
      <c r="A269" s="99" t="s">
        <v>389</v>
      </c>
      <c r="B269" s="287">
        <v>100.26</v>
      </c>
      <c r="C269" s="104"/>
    </row>
    <row r="270" spans="1:3">
      <c r="A270" s="99" t="s">
        <v>388</v>
      </c>
      <c r="B270" s="288">
        <v>45.44</v>
      </c>
    </row>
    <row r="271" spans="1:3">
      <c r="A271" s="99" t="s">
        <v>387</v>
      </c>
      <c r="B271" s="288">
        <v>77.66</v>
      </c>
      <c r="C271" s="96"/>
    </row>
    <row r="272" spans="1:3">
      <c r="A272" s="99" t="s">
        <v>372</v>
      </c>
      <c r="B272" s="287">
        <v>23.09</v>
      </c>
      <c r="C272" s="104"/>
    </row>
    <row r="273" spans="1:3">
      <c r="A273" s="99" t="s">
        <v>386</v>
      </c>
      <c r="B273" s="288">
        <v>16.41</v>
      </c>
    </row>
    <row r="274" spans="1:3">
      <c r="A274" s="99" t="s">
        <v>385</v>
      </c>
      <c r="B274" s="288">
        <v>4.43</v>
      </c>
    </row>
    <row r="275" spans="1:3">
      <c r="A275" s="99" t="s">
        <v>113</v>
      </c>
      <c r="B275" s="288">
        <v>18.309999999999999</v>
      </c>
    </row>
    <row r="276" spans="1:3">
      <c r="A276" s="99" t="s">
        <v>384</v>
      </c>
      <c r="B276" s="288">
        <v>34.17</v>
      </c>
    </row>
    <row r="277" spans="1:3">
      <c r="A277" s="99" t="s">
        <v>383</v>
      </c>
      <c r="B277" s="288">
        <v>7.58</v>
      </c>
    </row>
    <row r="278" spans="1:3">
      <c r="A278" s="99" t="s">
        <v>382</v>
      </c>
      <c r="B278" s="288">
        <v>18.39</v>
      </c>
    </row>
    <row r="279" spans="1:3" ht="13.8" thickBot="1">
      <c r="A279" s="99" t="s">
        <v>381</v>
      </c>
      <c r="B279" s="288">
        <v>11.16</v>
      </c>
    </row>
    <row r="280" spans="1:3" ht="13.8" thickBot="1">
      <c r="A280" s="30" t="s">
        <v>380</v>
      </c>
      <c r="B280" s="329">
        <f>SUM(B268:B279)</f>
        <v>433.56</v>
      </c>
    </row>
    <row r="282" spans="1:3" ht="13.8" thickBot="1">
      <c r="A282" s="106" t="s">
        <v>379</v>
      </c>
    </row>
    <row r="283" spans="1:3" ht="13.8" thickBot="1">
      <c r="A283" s="190" t="s">
        <v>28</v>
      </c>
      <c r="B283" s="286" t="s">
        <v>368</v>
      </c>
    </row>
    <row r="284" spans="1:3">
      <c r="A284" s="99" t="s">
        <v>378</v>
      </c>
      <c r="B284" s="287">
        <v>202.73</v>
      </c>
      <c r="C284" s="1"/>
    </row>
    <row r="285" spans="1:3">
      <c r="A285" s="99" t="s">
        <v>377</v>
      </c>
      <c r="B285" s="288">
        <v>477.11</v>
      </c>
    </row>
    <row r="286" spans="1:3">
      <c r="A286" s="99" t="s">
        <v>104</v>
      </c>
      <c r="B286" s="288">
        <v>46.68</v>
      </c>
    </row>
    <row r="287" spans="1:3">
      <c r="A287" s="99" t="s">
        <v>376</v>
      </c>
      <c r="B287" s="288">
        <v>72.5</v>
      </c>
    </row>
    <row r="288" spans="1:3">
      <c r="A288" s="99" t="s">
        <v>375</v>
      </c>
      <c r="B288" s="288">
        <v>82.09</v>
      </c>
    </row>
    <row r="289" spans="1:9">
      <c r="A289" s="99" t="s">
        <v>374</v>
      </c>
      <c r="B289" s="288">
        <v>56.94</v>
      </c>
    </row>
    <row r="290" spans="1:9">
      <c r="A290" s="99" t="s">
        <v>373</v>
      </c>
      <c r="B290" s="288">
        <v>21.4</v>
      </c>
    </row>
    <row r="291" spans="1:9">
      <c r="A291" s="99" t="s">
        <v>372</v>
      </c>
      <c r="B291" s="288">
        <v>22.3</v>
      </c>
    </row>
    <row r="292" spans="1:9" ht="13.8" thickBot="1">
      <c r="A292" s="99" t="s">
        <v>371</v>
      </c>
      <c r="B292" s="288">
        <v>217.74</v>
      </c>
    </row>
    <row r="293" spans="1:9" ht="13.8" thickBot="1">
      <c r="A293" s="187" t="s">
        <v>370</v>
      </c>
      <c r="B293" s="328">
        <f>SUM(B284:B292)</f>
        <v>1199.4899999999998</v>
      </c>
    </row>
    <row r="295" spans="1:9" ht="13.8" thickBot="1">
      <c r="A295" s="106" t="s">
        <v>369</v>
      </c>
    </row>
    <row r="296" spans="1:9" ht="13.8" thickBot="1">
      <c r="A296" s="190" t="s">
        <v>28</v>
      </c>
      <c r="B296" s="284" t="s">
        <v>368</v>
      </c>
    </row>
    <row r="297" spans="1:9">
      <c r="A297" s="186" t="s">
        <v>59</v>
      </c>
      <c r="B297" s="47">
        <v>2.2200000000000002</v>
      </c>
    </row>
    <row r="298" spans="1:9">
      <c r="A298" s="184" t="s">
        <v>367</v>
      </c>
      <c r="B298" s="185">
        <v>14.28</v>
      </c>
    </row>
    <row r="299" spans="1:9">
      <c r="A299" s="184" t="s">
        <v>366</v>
      </c>
      <c r="B299" s="185">
        <v>13.45</v>
      </c>
    </row>
    <row r="300" spans="1:9">
      <c r="A300" s="184" t="s">
        <v>365</v>
      </c>
      <c r="B300" s="185">
        <v>4.18</v>
      </c>
    </row>
    <row r="301" spans="1:9">
      <c r="A301" s="184" t="s">
        <v>364</v>
      </c>
      <c r="B301" s="185">
        <v>4.18</v>
      </c>
    </row>
    <row r="302" spans="1:9">
      <c r="A302" s="184" t="s">
        <v>540</v>
      </c>
      <c r="B302" s="185">
        <v>10.94</v>
      </c>
      <c r="I302" s="228"/>
    </row>
    <row r="303" spans="1:9" ht="13.8" thickBot="1">
      <c r="A303" s="184" t="s">
        <v>363</v>
      </c>
      <c r="B303" s="285">
        <v>1.89</v>
      </c>
    </row>
    <row r="304" spans="1:9" ht="13.8" thickBot="1">
      <c r="A304" s="187" t="s">
        <v>362</v>
      </c>
      <c r="B304" s="327">
        <f>SUM(B297:B303)</f>
        <v>51.139999999999993</v>
      </c>
    </row>
    <row r="307" spans="1:5">
      <c r="A307" s="37" t="s">
        <v>361</v>
      </c>
      <c r="B307" s="38">
        <f>B304+B293+B280+B264+B239+B220+B96</f>
        <v>9489.9499999999989</v>
      </c>
      <c r="C307" s="107"/>
      <c r="D307" s="107"/>
    </row>
    <row r="309" spans="1:5">
      <c r="A309" s="31" t="s">
        <v>24</v>
      </c>
      <c r="C309" s="262"/>
    </row>
    <row r="310" spans="1:5" ht="15" thickBot="1">
      <c r="A310" s="183"/>
    </row>
    <row r="311" spans="1:5" ht="40.200000000000003" thickBot="1">
      <c r="A311" s="241" t="s">
        <v>7</v>
      </c>
      <c r="B311" s="242" t="s">
        <v>23</v>
      </c>
      <c r="C311" s="242" t="s">
        <v>22</v>
      </c>
      <c r="D311" s="243" t="s">
        <v>21</v>
      </c>
      <c r="E311" s="244" t="s">
        <v>544</v>
      </c>
    </row>
    <row r="312" spans="1:5" ht="13.8" thickBot="1">
      <c r="A312" s="379">
        <v>1</v>
      </c>
      <c r="B312" s="382" t="s">
        <v>360</v>
      </c>
      <c r="C312" s="245" t="s">
        <v>545</v>
      </c>
      <c r="D312" s="246">
        <v>5</v>
      </c>
      <c r="E312" s="52">
        <v>38.369999999999997</v>
      </c>
    </row>
    <row r="313" spans="1:5" ht="13.8" thickBot="1">
      <c r="A313" s="380"/>
      <c r="B313" s="383"/>
      <c r="C313" s="245" t="s">
        <v>546</v>
      </c>
      <c r="D313" s="246">
        <v>2</v>
      </c>
      <c r="E313" s="52">
        <v>34.42</v>
      </c>
    </row>
    <row r="314" spans="1:5" ht="13.8" thickBot="1">
      <c r="A314" s="380"/>
      <c r="B314" s="383"/>
      <c r="C314" s="245" t="s">
        <v>547</v>
      </c>
      <c r="D314" s="247">
        <v>16</v>
      </c>
      <c r="E314" s="248"/>
    </row>
    <row r="315" spans="1:5" ht="13.8" thickBot="1">
      <c r="A315" s="380"/>
      <c r="B315" s="383"/>
      <c r="C315" s="249" t="s">
        <v>548</v>
      </c>
      <c r="D315" s="250">
        <v>189</v>
      </c>
      <c r="E315" s="251"/>
    </row>
    <row r="316" spans="1:5" ht="16.5" customHeight="1" thickBot="1">
      <c r="A316" s="380"/>
      <c r="B316" s="383"/>
      <c r="C316" s="175" t="s">
        <v>359</v>
      </c>
      <c r="D316" s="252">
        <v>6</v>
      </c>
      <c r="E316" s="49"/>
    </row>
    <row r="317" spans="1:5" ht="13.8" thickBot="1">
      <c r="A317" s="380"/>
      <c r="B317" s="383"/>
      <c r="C317" s="175" t="s">
        <v>358</v>
      </c>
      <c r="D317" s="252">
        <v>2</v>
      </c>
      <c r="E317" s="49"/>
    </row>
    <row r="318" spans="1:5" ht="13.8" thickBot="1">
      <c r="A318" s="381"/>
      <c r="B318" s="384"/>
      <c r="C318" s="175" t="s">
        <v>357</v>
      </c>
      <c r="D318" s="252">
        <v>17</v>
      </c>
      <c r="E318" s="49"/>
    </row>
    <row r="319" spans="1:5" ht="13.8" thickBot="1">
      <c r="A319" s="93"/>
      <c r="B319" s="178"/>
      <c r="C319" s="175" t="s">
        <v>92</v>
      </c>
      <c r="D319" s="252">
        <v>12</v>
      </c>
      <c r="E319" s="49"/>
    </row>
    <row r="320" spans="1:5" ht="27" thickBot="1">
      <c r="A320" s="93">
        <v>2</v>
      </c>
      <c r="B320" s="178" t="s">
        <v>356</v>
      </c>
      <c r="C320" s="175" t="s">
        <v>355</v>
      </c>
      <c r="D320" s="252">
        <v>4</v>
      </c>
      <c r="E320" s="49"/>
    </row>
    <row r="321" spans="1:10" ht="14.4" thickBot="1">
      <c r="A321" s="182" t="s">
        <v>86</v>
      </c>
      <c r="B321" s="181" t="s">
        <v>86</v>
      </c>
      <c r="C321" s="175" t="s">
        <v>354</v>
      </c>
      <c r="D321" s="252">
        <v>4</v>
      </c>
      <c r="E321" s="49"/>
    </row>
    <row r="322" spans="1:10" ht="13.8" thickBot="1">
      <c r="A322" s="180">
        <v>4</v>
      </c>
      <c r="B322" s="179" t="s">
        <v>353</v>
      </c>
      <c r="C322" s="175" t="s">
        <v>92</v>
      </c>
      <c r="D322" s="252">
        <v>32</v>
      </c>
      <c r="E322" s="49"/>
    </row>
    <row r="323" spans="1:10" ht="13.8" thickBot="1">
      <c r="A323" s="180">
        <v>5</v>
      </c>
      <c r="B323" s="179" t="s">
        <v>352</v>
      </c>
      <c r="C323" s="175" t="s">
        <v>92</v>
      </c>
      <c r="D323" s="250">
        <v>19</v>
      </c>
      <c r="E323" s="117"/>
    </row>
    <row r="324" spans="1:10">
      <c r="A324" s="93"/>
      <c r="B324" s="178"/>
      <c r="C324" s="364" t="s">
        <v>92</v>
      </c>
      <c r="D324" s="377" t="s">
        <v>351</v>
      </c>
      <c r="E324" s="346"/>
    </row>
    <row r="325" spans="1:10" ht="27" thickBot="1">
      <c r="A325" s="93">
        <v>6</v>
      </c>
      <c r="B325" s="178" t="s">
        <v>350</v>
      </c>
      <c r="C325" s="384"/>
      <c r="D325" s="385"/>
      <c r="E325" s="346"/>
    </row>
    <row r="326" spans="1:10" ht="26.4" customHeight="1">
      <c r="A326" s="177"/>
      <c r="B326" s="176"/>
      <c r="C326" s="364" t="s">
        <v>349</v>
      </c>
      <c r="D326" s="377">
        <v>3</v>
      </c>
      <c r="E326" s="346"/>
      <c r="G326" s="259"/>
      <c r="H326" s="259"/>
      <c r="I326" s="259"/>
      <c r="J326" s="263"/>
    </row>
    <row r="327" spans="1:10" ht="13.8" thickBot="1">
      <c r="A327" s="9"/>
      <c r="B327" s="176"/>
      <c r="C327" s="376"/>
      <c r="D327" s="378"/>
      <c r="E327" s="346"/>
    </row>
    <row r="328" spans="1:10">
      <c r="A328" s="347">
        <v>7</v>
      </c>
      <c r="B328" s="350" t="s">
        <v>549</v>
      </c>
      <c r="C328" s="253" t="s">
        <v>550</v>
      </c>
      <c r="D328" s="254">
        <v>79</v>
      </c>
      <c r="E328" s="49"/>
    </row>
    <row r="329" spans="1:10" ht="26.4">
      <c r="A329" s="348"/>
      <c r="B329" s="351"/>
      <c r="C329" s="255" t="s">
        <v>551</v>
      </c>
      <c r="D329" s="256">
        <v>6</v>
      </c>
      <c r="E329" s="49"/>
    </row>
    <row r="330" spans="1:10">
      <c r="A330" s="348"/>
      <c r="B330" s="351"/>
      <c r="C330" s="257" t="s">
        <v>546</v>
      </c>
      <c r="D330" s="258">
        <v>12</v>
      </c>
      <c r="E330" s="52">
        <v>241.58</v>
      </c>
    </row>
    <row r="331" spans="1:10">
      <c r="A331" s="348"/>
      <c r="B331" s="351"/>
      <c r="C331" s="255" t="s">
        <v>553</v>
      </c>
      <c r="D331" s="256">
        <v>2</v>
      </c>
      <c r="E331" s="52">
        <v>32.64</v>
      </c>
    </row>
    <row r="332" spans="1:10">
      <c r="A332" s="348"/>
      <c r="B332" s="351"/>
      <c r="C332" s="255" t="s">
        <v>554</v>
      </c>
      <c r="D332" s="256">
        <v>1</v>
      </c>
      <c r="E332" s="51">
        <v>80.91</v>
      </c>
    </row>
    <row r="333" spans="1:10" ht="13.8" thickBot="1">
      <c r="A333" s="349"/>
      <c r="B333" s="352"/>
      <c r="C333" s="255" t="s">
        <v>552</v>
      </c>
      <c r="D333" s="256">
        <v>45</v>
      </c>
      <c r="E333" s="49"/>
    </row>
    <row r="334" spans="1:10">
      <c r="A334" s="31" t="s">
        <v>15</v>
      </c>
      <c r="B334" s="1"/>
      <c r="C334" s="1"/>
      <c r="D334" s="1"/>
    </row>
    <row r="335" spans="1:10" ht="13.8" thickBot="1">
      <c r="A335" s="50"/>
      <c r="B335" s="1"/>
      <c r="C335" s="1"/>
      <c r="D335" s="1"/>
    </row>
    <row r="336" spans="1:10" ht="13.8" thickBot="1">
      <c r="A336" s="12" t="s">
        <v>6</v>
      </c>
      <c r="B336" s="82" t="s">
        <v>5</v>
      </c>
      <c r="D336" s="81"/>
      <c r="H336" s="370"/>
      <c r="I336" s="370"/>
    </row>
    <row r="337" spans="1:7">
      <c r="A337" s="371" t="s">
        <v>77</v>
      </c>
      <c r="B337" s="373">
        <f>B307</f>
        <v>9489.9499999999989</v>
      </c>
      <c r="D337" s="375"/>
    </row>
    <row r="338" spans="1:7" ht="13.2" customHeight="1">
      <c r="A338" s="372"/>
      <c r="B338" s="374"/>
      <c r="C338" s="228"/>
      <c r="D338" s="375"/>
    </row>
    <row r="339" spans="1:7">
      <c r="A339" s="372"/>
      <c r="B339" s="374"/>
      <c r="D339" s="375"/>
      <c r="G339" s="228"/>
    </row>
    <row r="340" spans="1:7">
      <c r="A340" s="353" t="s">
        <v>555</v>
      </c>
      <c r="B340" s="344">
        <v>4331.5991999999997</v>
      </c>
    </row>
    <row r="341" spans="1:7">
      <c r="A341" s="354"/>
      <c r="B341" s="345"/>
    </row>
    <row r="342" spans="1:7">
      <c r="A342" s="259"/>
      <c r="B342" s="260"/>
    </row>
    <row r="343" spans="1:7" ht="15.6">
      <c r="A343" s="44" t="s">
        <v>348</v>
      </c>
      <c r="B343" s="260"/>
    </row>
    <row r="344" spans="1:7">
      <c r="B344" s="260"/>
    </row>
    <row r="345" spans="1:7">
      <c r="A345" s="15" t="s">
        <v>333</v>
      </c>
      <c r="B345" s="260"/>
    </row>
    <row r="346" spans="1:7">
      <c r="B346" s="260"/>
    </row>
    <row r="347" spans="1:7">
      <c r="A347" s="266" t="s">
        <v>571</v>
      </c>
      <c r="B347" s="260"/>
    </row>
    <row r="348" spans="1:7">
      <c r="A348" s="173" t="s">
        <v>331</v>
      </c>
      <c r="B348" s="260"/>
    </row>
    <row r="349" spans="1:7">
      <c r="A349" s="173" t="s">
        <v>330</v>
      </c>
      <c r="B349" s="260"/>
    </row>
    <row r="350" spans="1:7">
      <c r="A350" s="173" t="s">
        <v>347</v>
      </c>
      <c r="B350" s="260"/>
    </row>
    <row r="351" spans="1:7">
      <c r="A351" s="173" t="s">
        <v>346</v>
      </c>
      <c r="B351" s="260"/>
    </row>
    <row r="352" spans="1:7">
      <c r="A352" s="173" t="s">
        <v>328</v>
      </c>
      <c r="B352" s="260"/>
    </row>
    <row r="353" spans="1:2">
      <c r="A353" s="266" t="s">
        <v>558</v>
      </c>
      <c r="B353" s="260"/>
    </row>
    <row r="354" spans="1:2">
      <c r="A354" s="173" t="s">
        <v>345</v>
      </c>
      <c r="B354" s="260"/>
    </row>
    <row r="355" spans="1:2">
      <c r="A355" s="173"/>
      <c r="B355" s="260"/>
    </row>
    <row r="356" spans="1:2">
      <c r="A356" s="15" t="s">
        <v>320</v>
      </c>
      <c r="B356" s="260"/>
    </row>
    <row r="357" spans="1:2">
      <c r="B357" s="260"/>
    </row>
    <row r="358" spans="1:2">
      <c r="A358" s="15" t="s">
        <v>318</v>
      </c>
      <c r="B358" s="260"/>
    </row>
    <row r="359" spans="1:2">
      <c r="B359" s="260"/>
    </row>
    <row r="360" spans="1:2">
      <c r="A360" s="68" t="s">
        <v>344</v>
      </c>
      <c r="B360" s="260"/>
    </row>
    <row r="361" spans="1:2">
      <c r="A361" s="68" t="s">
        <v>343</v>
      </c>
      <c r="B361" s="260"/>
    </row>
    <row r="362" spans="1:2">
      <c r="A362" s="68" t="s">
        <v>317</v>
      </c>
      <c r="B362" s="260"/>
    </row>
    <row r="363" spans="1:2">
      <c r="A363" s="68" t="s">
        <v>316</v>
      </c>
      <c r="B363" s="260"/>
    </row>
    <row r="364" spans="1:2">
      <c r="A364" s="68" t="s">
        <v>315</v>
      </c>
      <c r="B364" s="260"/>
    </row>
    <row r="365" spans="1:2">
      <c r="A365" s="68" t="s">
        <v>220</v>
      </c>
      <c r="B365" s="260"/>
    </row>
    <row r="366" spans="1:2">
      <c r="A366" s="68" t="s">
        <v>342</v>
      </c>
      <c r="B366" s="260"/>
    </row>
    <row r="367" spans="1:2">
      <c r="A367" s="259"/>
      <c r="B367" s="260"/>
    </row>
    <row r="368" spans="1:2">
      <c r="A368" s="259"/>
      <c r="B368" s="260"/>
    </row>
    <row r="369" spans="1:1">
      <c r="A369" s="15" t="s">
        <v>305</v>
      </c>
    </row>
    <row r="371" spans="1:1">
      <c r="A371" s="68" t="s">
        <v>297</v>
      </c>
    </row>
    <row r="372" spans="1:1">
      <c r="A372" s="68" t="s">
        <v>341</v>
      </c>
    </row>
    <row r="373" spans="1:1">
      <c r="A373" s="68" t="s">
        <v>303</v>
      </c>
    </row>
    <row r="374" spans="1:1">
      <c r="A374" s="68" t="s">
        <v>340</v>
      </c>
    </row>
    <row r="375" spans="1:1">
      <c r="A375" s="68" t="s">
        <v>301</v>
      </c>
    </row>
    <row r="376" spans="1:1">
      <c r="A376" s="68" t="s">
        <v>298</v>
      </c>
    </row>
    <row r="377" spans="1:1">
      <c r="A377" s="68" t="s">
        <v>339</v>
      </c>
    </row>
    <row r="378" spans="1:1">
      <c r="A378" s="68" t="s">
        <v>299</v>
      </c>
    </row>
    <row r="379" spans="1:1">
      <c r="A379" s="68" t="s">
        <v>338</v>
      </c>
    </row>
    <row r="380" spans="1:1">
      <c r="A380" s="68" t="s">
        <v>337</v>
      </c>
    </row>
    <row r="382" spans="1:1">
      <c r="A382" s="15" t="s">
        <v>287</v>
      </c>
    </row>
    <row r="384" spans="1:1">
      <c r="A384" s="264" t="s">
        <v>570</v>
      </c>
    </row>
    <row r="385" spans="1:1">
      <c r="A385" s="68" t="s">
        <v>336</v>
      </c>
    </row>
    <row r="386" spans="1:1">
      <c r="A386" s="68" t="s">
        <v>335</v>
      </c>
    </row>
    <row r="387" spans="1:1">
      <c r="A387" s="264" t="s">
        <v>559</v>
      </c>
    </row>
    <row r="388" spans="1:1">
      <c r="A388" s="68" t="s">
        <v>334</v>
      </c>
    </row>
    <row r="389" spans="1:1">
      <c r="A389" s="264" t="s">
        <v>284</v>
      </c>
    </row>
    <row r="390" spans="1:1">
      <c r="A390" s="68" t="s">
        <v>285</v>
      </c>
    </row>
    <row r="391" spans="1:1">
      <c r="A391" s="68" t="s">
        <v>283</v>
      </c>
    </row>
    <row r="392" spans="1:1">
      <c r="A392" s="68" t="s">
        <v>220</v>
      </c>
    </row>
    <row r="393" spans="1:1">
      <c r="A393" s="68"/>
    </row>
    <row r="394" spans="1:1">
      <c r="A394" s="68"/>
    </row>
    <row r="395" spans="1:1">
      <c r="A395" s="15" t="s">
        <v>223</v>
      </c>
    </row>
    <row r="396" spans="1:1">
      <c r="A396" s="151" t="s">
        <v>222</v>
      </c>
    </row>
    <row r="397" spans="1:1">
      <c r="A397" s="152" t="s">
        <v>221</v>
      </c>
    </row>
    <row r="398" spans="1:1">
      <c r="A398" s="311" t="s">
        <v>572</v>
      </c>
    </row>
    <row r="399" spans="1:1">
      <c r="A399" s="151" t="s">
        <v>220</v>
      </c>
    </row>
    <row r="400" spans="1:1">
      <c r="A400" s="68"/>
    </row>
    <row r="402" spans="1:8">
      <c r="A402" s="15" t="s">
        <v>333</v>
      </c>
    </row>
    <row r="404" spans="1:8" s="314" customFormat="1">
      <c r="A404" s="313" t="s">
        <v>332</v>
      </c>
    </row>
    <row r="405" spans="1:8">
      <c r="A405" s="68" t="s">
        <v>331</v>
      </c>
    </row>
    <row r="406" spans="1:8">
      <c r="A406" s="68" t="s">
        <v>330</v>
      </c>
    </row>
    <row r="407" spans="1:8">
      <c r="A407" s="68" t="s">
        <v>329</v>
      </c>
    </row>
    <row r="408" spans="1:8">
      <c r="A408" s="264" t="s">
        <v>573</v>
      </c>
    </row>
    <row r="409" spans="1:8">
      <c r="A409" s="68" t="s">
        <v>328</v>
      </c>
    </row>
    <row r="410" spans="1:8">
      <c r="A410" s="68" t="s">
        <v>327</v>
      </c>
    </row>
    <row r="411" spans="1:8">
      <c r="A411" s="68" t="s">
        <v>220</v>
      </c>
    </row>
    <row r="412" spans="1:8" ht="13.8" thickBot="1"/>
    <row r="413" spans="1:8" ht="14.4" thickBot="1">
      <c r="A413" s="316" t="s">
        <v>28</v>
      </c>
      <c r="B413" s="321" t="s">
        <v>27</v>
      </c>
      <c r="D413" s="1"/>
      <c r="E413" s="1"/>
      <c r="F413" s="1"/>
      <c r="G413" s="1"/>
      <c r="H413" s="1"/>
    </row>
    <row r="414" spans="1:8">
      <c r="A414" s="317" t="s">
        <v>313</v>
      </c>
      <c r="B414" s="322">
        <v>243.45</v>
      </c>
      <c r="E414" s="261"/>
    </row>
    <row r="415" spans="1:8">
      <c r="A415" s="318" t="s">
        <v>556</v>
      </c>
      <c r="B415" s="322">
        <v>7.9</v>
      </c>
      <c r="C415" s="73"/>
      <c r="E415" s="261"/>
    </row>
    <row r="416" spans="1:8" s="315" customFormat="1">
      <c r="A416" s="318" t="s">
        <v>326</v>
      </c>
      <c r="B416" s="322">
        <v>23.29</v>
      </c>
      <c r="C416" s="73"/>
      <c r="D416" s="261"/>
      <c r="F416"/>
      <c r="G416"/>
      <c r="H416"/>
    </row>
    <row r="417" spans="1:8">
      <c r="A417" s="318" t="s">
        <v>280</v>
      </c>
      <c r="B417" s="322">
        <v>15.9</v>
      </c>
      <c r="C417" s="73"/>
      <c r="F417" s="261"/>
    </row>
    <row r="418" spans="1:8">
      <c r="A418" s="318" t="s">
        <v>325</v>
      </c>
      <c r="B418" s="322">
        <v>117.12</v>
      </c>
      <c r="C418" s="73"/>
      <c r="H418" s="261"/>
    </row>
    <row r="419" spans="1:8">
      <c r="A419" s="318" t="s">
        <v>324</v>
      </c>
      <c r="B419" s="322">
        <v>37.08</v>
      </c>
      <c r="C419" s="73"/>
      <c r="D419" s="261"/>
    </row>
    <row r="420" spans="1:8">
      <c r="A420" s="318" t="s">
        <v>277</v>
      </c>
      <c r="B420" s="322">
        <v>97.92</v>
      </c>
      <c r="C420" s="73"/>
      <c r="E420" s="261"/>
    </row>
    <row r="421" spans="1:8">
      <c r="A421" s="318" t="s">
        <v>276</v>
      </c>
      <c r="B421" s="322">
        <v>11.35</v>
      </c>
      <c r="C421" s="73"/>
      <c r="E421" s="261"/>
    </row>
    <row r="422" spans="1:8" ht="26.4">
      <c r="A422" s="318" t="s">
        <v>323</v>
      </c>
      <c r="B422" s="322">
        <v>93.85</v>
      </c>
      <c r="C422" s="73"/>
      <c r="E422" s="261"/>
    </row>
    <row r="423" spans="1:8">
      <c r="A423" s="318" t="s">
        <v>146</v>
      </c>
      <c r="B423" s="322">
        <v>115.6</v>
      </c>
      <c r="C423" s="73"/>
      <c r="D423" s="261"/>
    </row>
    <row r="424" spans="1:8">
      <c r="A424" s="318" t="s">
        <v>275</v>
      </c>
      <c r="B424" s="322">
        <v>38.1</v>
      </c>
      <c r="C424" s="73"/>
      <c r="D424" s="261"/>
    </row>
    <row r="425" spans="1:8">
      <c r="A425" s="318" t="s">
        <v>309</v>
      </c>
      <c r="B425" s="322">
        <v>238.81</v>
      </c>
      <c r="C425" s="73"/>
      <c r="D425" s="261"/>
    </row>
    <row r="426" spans="1:8">
      <c r="A426" s="318" t="s">
        <v>308</v>
      </c>
      <c r="B426" s="322">
        <v>184</v>
      </c>
      <c r="C426" s="73"/>
      <c r="D426" s="261"/>
    </row>
    <row r="427" spans="1:8" s="315" customFormat="1" ht="13.8" thickBot="1">
      <c r="A427" s="319" t="s">
        <v>322</v>
      </c>
      <c r="B427" s="322">
        <v>112.85</v>
      </c>
      <c r="C427" s="237"/>
      <c r="D427" s="261"/>
      <c r="F427" s="73"/>
    </row>
    <row r="428" spans="1:8" ht="13.8" thickBot="1">
      <c r="A428" s="67" t="s">
        <v>321</v>
      </c>
      <c r="B428" s="323">
        <f>SUM(B414:B427)</f>
        <v>1337.22</v>
      </c>
      <c r="C428" s="60"/>
      <c r="E428" s="237"/>
    </row>
    <row r="429" spans="1:8">
      <c r="D429" s="60"/>
    </row>
    <row r="430" spans="1:8">
      <c r="A430" s="15" t="s">
        <v>320</v>
      </c>
      <c r="D430" s="60"/>
      <c r="E430" s="60"/>
      <c r="F430" s="60"/>
    </row>
    <row r="431" spans="1:8" ht="13.8" thickBot="1"/>
    <row r="432" spans="1:8" ht="14.4" thickBot="1">
      <c r="A432" s="119" t="s">
        <v>28</v>
      </c>
      <c r="B432" s="71" t="s">
        <v>27</v>
      </c>
    </row>
    <row r="433" spans="1:8" ht="13.8" thickBot="1">
      <c r="A433" s="172" t="s">
        <v>170</v>
      </c>
      <c r="B433" s="171">
        <v>66.89</v>
      </c>
    </row>
    <row r="434" spans="1:8" ht="13.8" thickBot="1">
      <c r="A434" s="67" t="s">
        <v>319</v>
      </c>
      <c r="B434" s="39">
        <f>SUM(B433)</f>
        <v>66.89</v>
      </c>
    </row>
    <row r="436" spans="1:8">
      <c r="A436" s="15" t="s">
        <v>318</v>
      </c>
    </row>
    <row r="438" spans="1:8">
      <c r="A438" s="264" t="s">
        <v>344</v>
      </c>
    </row>
    <row r="439" spans="1:8">
      <c r="A439" s="264" t="s">
        <v>343</v>
      </c>
    </row>
    <row r="440" spans="1:8">
      <c r="A440" s="68" t="s">
        <v>317</v>
      </c>
    </row>
    <row r="441" spans="1:8">
      <c r="A441" s="68" t="s">
        <v>316</v>
      </c>
    </row>
    <row r="442" spans="1:8">
      <c r="A442" s="68" t="s">
        <v>315</v>
      </c>
    </row>
    <row r="443" spans="1:8">
      <c r="A443" s="264" t="s">
        <v>220</v>
      </c>
    </row>
    <row r="444" spans="1:8">
      <c r="A444" s="68" t="s">
        <v>314</v>
      </c>
      <c r="H444" s="228"/>
    </row>
    <row r="445" spans="1:8">
      <c r="H445" s="228"/>
    </row>
    <row r="446" spans="1:8" ht="13.8" thickBot="1">
      <c r="H446" s="228"/>
    </row>
    <row r="447" spans="1:8" ht="14.4" thickBot="1">
      <c r="A447" s="119" t="s">
        <v>28</v>
      </c>
      <c r="B447" s="71" t="s">
        <v>27</v>
      </c>
      <c r="H447" s="228"/>
    </row>
    <row r="448" spans="1:8">
      <c r="A448" s="170" t="s">
        <v>313</v>
      </c>
      <c r="B448" s="169">
        <v>594.29999999999995</v>
      </c>
      <c r="E448" s="73"/>
      <c r="H448" s="228"/>
    </row>
    <row r="449" spans="1:8">
      <c r="A449" s="61" t="s">
        <v>282</v>
      </c>
      <c r="B449" s="63">
        <v>30.9</v>
      </c>
      <c r="E449" s="73"/>
      <c r="H449" s="228"/>
    </row>
    <row r="450" spans="1:8">
      <c r="A450" s="61" t="s">
        <v>281</v>
      </c>
      <c r="B450" s="63">
        <v>22.27</v>
      </c>
      <c r="D450" s="73"/>
      <c r="H450" s="228"/>
    </row>
    <row r="451" spans="1:8">
      <c r="A451" s="61" t="s">
        <v>280</v>
      </c>
      <c r="B451" s="63">
        <v>50</v>
      </c>
      <c r="D451" s="73"/>
      <c r="F451" s="73"/>
      <c r="H451" s="228"/>
    </row>
    <row r="452" spans="1:8">
      <c r="A452" s="61" t="s">
        <v>312</v>
      </c>
      <c r="B452" s="63">
        <v>19.2</v>
      </c>
      <c r="E452" s="73"/>
      <c r="H452" s="228"/>
    </row>
    <row r="453" spans="1:8">
      <c r="A453" s="61" t="s">
        <v>279</v>
      </c>
      <c r="B453" s="63">
        <v>232.76</v>
      </c>
      <c r="H453" s="333"/>
    </row>
    <row r="454" spans="1:8">
      <c r="A454" s="61" t="s">
        <v>278</v>
      </c>
      <c r="B454" s="63">
        <v>48</v>
      </c>
      <c r="D454" s="73"/>
      <c r="H454" s="228"/>
    </row>
    <row r="455" spans="1:8">
      <c r="A455" s="61" t="s">
        <v>277</v>
      </c>
      <c r="B455" s="63">
        <v>184.63</v>
      </c>
      <c r="D455" s="73"/>
      <c r="H455" s="228"/>
    </row>
    <row r="456" spans="1:8">
      <c r="A456" s="61" t="s">
        <v>276</v>
      </c>
      <c r="B456" s="63">
        <v>36.4</v>
      </c>
      <c r="D456" s="73"/>
      <c r="E456" s="73"/>
    </row>
    <row r="457" spans="1:8">
      <c r="A457" s="61" t="s">
        <v>311</v>
      </c>
      <c r="B457" s="63">
        <v>181.2</v>
      </c>
      <c r="E457" s="73"/>
    </row>
    <row r="458" spans="1:8">
      <c r="A458" s="61" t="s">
        <v>310</v>
      </c>
      <c r="B458" s="63">
        <v>78.349999999999994</v>
      </c>
      <c r="F458" s="73"/>
    </row>
    <row r="459" spans="1:8">
      <c r="A459" s="61" t="s">
        <v>146</v>
      </c>
      <c r="B459" s="63">
        <v>156.6</v>
      </c>
      <c r="D459" s="73"/>
    </row>
    <row r="460" spans="1:8">
      <c r="A460" s="61" t="s">
        <v>275</v>
      </c>
      <c r="B460" s="63">
        <v>85.2</v>
      </c>
      <c r="D460" s="73"/>
    </row>
    <row r="461" spans="1:8">
      <c r="A461" s="61" t="s">
        <v>309</v>
      </c>
      <c r="B461" s="63">
        <v>770.69</v>
      </c>
      <c r="D461" s="73"/>
    </row>
    <row r="462" spans="1:8">
      <c r="A462" s="61" t="s">
        <v>308</v>
      </c>
      <c r="B462" s="63">
        <v>306.10000000000002</v>
      </c>
      <c r="D462" s="73"/>
    </row>
    <row r="463" spans="1:8" ht="13.8" thickBot="1">
      <c r="A463" s="59" t="s">
        <v>307</v>
      </c>
      <c r="B463" s="62">
        <v>111.15</v>
      </c>
      <c r="D463" s="73"/>
    </row>
    <row r="464" spans="1:8" ht="13.8" thickBot="1">
      <c r="A464" s="67" t="s">
        <v>306</v>
      </c>
      <c r="B464" s="115">
        <f>SUM(B448:B463)</f>
        <v>2907.75</v>
      </c>
      <c r="C464" s="1"/>
    </row>
    <row r="466" spans="1:2">
      <c r="A466" s="15" t="s">
        <v>305</v>
      </c>
    </row>
    <row r="468" spans="1:2">
      <c r="A468" s="68" t="s">
        <v>304</v>
      </c>
    </row>
    <row r="469" spans="1:2">
      <c r="A469" s="68" t="s">
        <v>297</v>
      </c>
    </row>
    <row r="470" spans="1:2">
      <c r="A470" s="264" t="s">
        <v>341</v>
      </c>
    </row>
    <row r="471" spans="1:2">
      <c r="A471" s="68" t="s">
        <v>303</v>
      </c>
    </row>
    <row r="472" spans="1:2">
      <c r="A472" s="68" t="s">
        <v>302</v>
      </c>
    </row>
    <row r="473" spans="1:2">
      <c r="A473" s="68" t="s">
        <v>301</v>
      </c>
    </row>
    <row r="474" spans="1:2">
      <c r="A474" s="68" t="s">
        <v>298</v>
      </c>
    </row>
    <row r="475" spans="1:2">
      <c r="A475" s="264" t="s">
        <v>300</v>
      </c>
    </row>
    <row r="476" spans="1:2">
      <c r="A476" s="68" t="s">
        <v>299</v>
      </c>
    </row>
    <row r="477" spans="1:2">
      <c r="A477" s="68" t="s">
        <v>296</v>
      </c>
    </row>
    <row r="478" spans="1:2">
      <c r="A478" s="68" t="s">
        <v>295</v>
      </c>
    </row>
    <row r="479" spans="1:2" ht="13.8" thickBot="1"/>
    <row r="480" spans="1:2" ht="14.4" thickBot="1">
      <c r="A480" s="102" t="s">
        <v>28</v>
      </c>
      <c r="B480" s="41" t="s">
        <v>27</v>
      </c>
    </row>
    <row r="481" spans="1:8">
      <c r="A481" s="65" t="s">
        <v>298</v>
      </c>
      <c r="B481" s="64">
        <v>179.1</v>
      </c>
      <c r="F481" s="73"/>
    </row>
    <row r="482" spans="1:8">
      <c r="A482" s="61" t="s">
        <v>297</v>
      </c>
      <c r="B482" s="63">
        <v>111.25</v>
      </c>
      <c r="E482" s="73"/>
    </row>
    <row r="483" spans="1:8">
      <c r="A483" s="61" t="s">
        <v>296</v>
      </c>
      <c r="B483" s="63">
        <v>395.03</v>
      </c>
      <c r="G483" s="73"/>
    </row>
    <row r="484" spans="1:8">
      <c r="A484" s="61" t="s">
        <v>295</v>
      </c>
      <c r="B484" s="63">
        <v>174.97</v>
      </c>
      <c r="G484" s="73"/>
    </row>
    <row r="485" spans="1:8">
      <c r="A485" s="61" t="s">
        <v>294</v>
      </c>
      <c r="B485" s="63">
        <v>31.7</v>
      </c>
      <c r="H485" s="73"/>
    </row>
    <row r="486" spans="1:8">
      <c r="A486" s="61" t="s">
        <v>293</v>
      </c>
      <c r="B486" s="63">
        <v>291.83999999999997</v>
      </c>
      <c r="D486" s="73"/>
    </row>
    <row r="487" spans="1:8">
      <c r="A487" s="61" t="s">
        <v>292</v>
      </c>
      <c r="B487" s="63">
        <v>342.95</v>
      </c>
      <c r="D487" s="73"/>
    </row>
    <row r="488" spans="1:8">
      <c r="A488" s="61" t="s">
        <v>291</v>
      </c>
      <c r="B488" s="63">
        <v>110.91</v>
      </c>
      <c r="D488" s="73"/>
    </row>
    <row r="489" spans="1:8">
      <c r="A489" s="61" t="s">
        <v>290</v>
      </c>
      <c r="B489" s="63">
        <v>108.8</v>
      </c>
      <c r="D489" s="73"/>
    </row>
    <row r="490" spans="1:8" ht="13.8" thickBot="1">
      <c r="A490" s="166" t="s">
        <v>289</v>
      </c>
      <c r="B490" s="62">
        <v>94.1</v>
      </c>
      <c r="D490" s="73"/>
    </row>
    <row r="491" spans="1:8" ht="13.8" thickBot="1">
      <c r="A491" s="40" t="s">
        <v>288</v>
      </c>
      <c r="B491" s="115">
        <f>SUM(B481:B490)</f>
        <v>1840.65</v>
      </c>
    </row>
    <row r="493" spans="1:8">
      <c r="A493" s="15" t="s">
        <v>287</v>
      </c>
    </row>
    <row r="495" spans="1:8">
      <c r="A495" s="311" t="s">
        <v>570</v>
      </c>
    </row>
    <row r="496" spans="1:8">
      <c r="A496" s="68" t="s">
        <v>286</v>
      </c>
    </row>
    <row r="497" spans="1:8">
      <c r="A497" s="68" t="s">
        <v>285</v>
      </c>
    </row>
    <row r="498" spans="1:8">
      <c r="A498" s="264" t="s">
        <v>576</v>
      </c>
    </row>
    <row r="499" spans="1:8">
      <c r="A499" s="68" t="s">
        <v>284</v>
      </c>
    </row>
    <row r="500" spans="1:8">
      <c r="A500" s="68" t="s">
        <v>283</v>
      </c>
    </row>
    <row r="501" spans="1:8">
      <c r="A501" s="68" t="s">
        <v>220</v>
      </c>
    </row>
    <row r="503" spans="1:8" ht="13.8" thickBot="1">
      <c r="A503" s="320" t="s">
        <v>574</v>
      </c>
      <c r="B503" s="312"/>
    </row>
    <row r="504" spans="1:8" ht="14.4" thickBot="1">
      <c r="A504" s="102" t="s">
        <v>28</v>
      </c>
      <c r="B504" s="41" t="s">
        <v>27</v>
      </c>
    </row>
    <row r="505" spans="1:8">
      <c r="A505" s="65" t="s">
        <v>273</v>
      </c>
      <c r="B505" s="64">
        <f>401.75+71.15+28.6</f>
        <v>501.5</v>
      </c>
      <c r="E505" s="73"/>
    </row>
    <row r="506" spans="1:8">
      <c r="A506" s="61" t="s">
        <v>282</v>
      </c>
      <c r="B506" s="63">
        <v>16.5</v>
      </c>
      <c r="E506" s="73"/>
    </row>
    <row r="507" spans="1:8">
      <c r="A507" s="61" t="s">
        <v>281</v>
      </c>
      <c r="B507" s="63">
        <v>24.6</v>
      </c>
      <c r="D507" s="73"/>
    </row>
    <row r="508" spans="1:8">
      <c r="A508" s="61" t="s">
        <v>280</v>
      </c>
      <c r="B508" s="325">
        <f>22.95+10</f>
        <v>32.950000000000003</v>
      </c>
      <c r="F508" s="332"/>
    </row>
    <row r="509" spans="1:8">
      <c r="A509" s="61" t="s">
        <v>279</v>
      </c>
      <c r="B509" s="63">
        <f>128.95+12.85+2.9+2</f>
        <v>146.69999999999999</v>
      </c>
      <c r="H509" s="73"/>
    </row>
    <row r="510" spans="1:8">
      <c r="A510" s="61" t="s">
        <v>278</v>
      </c>
      <c r="B510" s="63">
        <v>18.45</v>
      </c>
      <c r="D510" s="73"/>
    </row>
    <row r="511" spans="1:8">
      <c r="A511" s="61" t="s">
        <v>277</v>
      </c>
      <c r="B511" s="63">
        <f>137.25+20.8+31.7+21.5</f>
        <v>211.25</v>
      </c>
      <c r="D511" s="73"/>
    </row>
    <row r="512" spans="1:8">
      <c r="A512" s="61" t="s">
        <v>276</v>
      </c>
      <c r="B512" s="63">
        <v>18.600000000000001</v>
      </c>
      <c r="E512" s="73"/>
    </row>
    <row r="513" spans="1:6">
      <c r="A513" s="61" t="s">
        <v>61</v>
      </c>
      <c r="B513" s="63">
        <f>430.85+83.65</f>
        <v>514.5</v>
      </c>
      <c r="D513" s="73"/>
    </row>
    <row r="514" spans="1:6">
      <c r="A514" s="61" t="s">
        <v>146</v>
      </c>
      <c r="B514" s="63">
        <v>70.400000000000006</v>
      </c>
      <c r="D514" s="73"/>
    </row>
    <row r="515" spans="1:6" ht="13.8" thickBot="1">
      <c r="A515" s="166" t="s">
        <v>275</v>
      </c>
      <c r="B515" s="168">
        <f>10.7+24.55+7.05+16.4</f>
        <v>58.699999999999996</v>
      </c>
      <c r="D515" s="237"/>
    </row>
    <row r="516" spans="1:6" ht="13.8" thickBot="1">
      <c r="A516" s="167" t="s">
        <v>13</v>
      </c>
      <c r="B516" s="158">
        <f>SUM(B505:B515)</f>
        <v>1614.1500000000003</v>
      </c>
    </row>
    <row r="518" spans="1:6" ht="13.8" thickBot="1">
      <c r="A518" s="120" t="s">
        <v>274</v>
      </c>
    </row>
    <row r="519" spans="1:6" ht="13.8">
      <c r="A519" s="119" t="s">
        <v>28</v>
      </c>
      <c r="B519" s="71" t="s">
        <v>27</v>
      </c>
    </row>
    <row r="520" spans="1:6">
      <c r="A520" s="61" t="s">
        <v>273</v>
      </c>
      <c r="B520" s="63">
        <v>133.15</v>
      </c>
      <c r="D520" s="73"/>
      <c r="F520" s="73"/>
    </row>
    <row r="521" spans="1:6">
      <c r="A521" s="61" t="s">
        <v>272</v>
      </c>
      <c r="B521" s="63">
        <v>27.3</v>
      </c>
      <c r="D521" s="73"/>
      <c r="F521" s="73"/>
    </row>
    <row r="522" spans="1:6">
      <c r="A522" s="61" t="s">
        <v>271</v>
      </c>
      <c r="B522" s="63">
        <v>26.6</v>
      </c>
      <c r="D522" s="73"/>
      <c r="F522" s="73"/>
    </row>
    <row r="523" spans="1:6">
      <c r="A523" s="61" t="s">
        <v>270</v>
      </c>
      <c r="B523" s="63">
        <v>17.22</v>
      </c>
      <c r="D523" s="73"/>
      <c r="F523" s="73"/>
    </row>
    <row r="524" spans="1:6">
      <c r="A524" s="61" t="s">
        <v>269</v>
      </c>
      <c r="B524" s="63">
        <v>17.2</v>
      </c>
      <c r="D524" s="73"/>
      <c r="F524" s="73"/>
    </row>
    <row r="525" spans="1:6">
      <c r="A525" s="61" t="s">
        <v>268</v>
      </c>
      <c r="B525" s="63">
        <v>10</v>
      </c>
      <c r="D525" s="73"/>
      <c r="F525" s="73"/>
    </row>
    <row r="526" spans="1:6">
      <c r="A526" s="61" t="s">
        <v>267</v>
      </c>
      <c r="B526" s="63">
        <v>5.8</v>
      </c>
      <c r="D526" s="73"/>
      <c r="F526" s="73"/>
    </row>
    <row r="527" spans="1:6">
      <c r="A527" s="61" t="s">
        <v>263</v>
      </c>
      <c r="B527" s="63">
        <v>11.75</v>
      </c>
      <c r="D527" s="73"/>
      <c r="F527" s="73"/>
    </row>
    <row r="528" spans="1:6">
      <c r="A528" s="61" t="s">
        <v>266</v>
      </c>
      <c r="B528" s="63">
        <v>3.25</v>
      </c>
      <c r="D528" s="73"/>
      <c r="F528" s="73"/>
    </row>
    <row r="529" spans="1:6">
      <c r="A529" s="61" t="s">
        <v>265</v>
      </c>
      <c r="B529" s="63">
        <v>3.45</v>
      </c>
      <c r="D529" s="73"/>
      <c r="F529" s="73"/>
    </row>
    <row r="530" spans="1:6">
      <c r="A530" s="61" t="s">
        <v>264</v>
      </c>
      <c r="B530" s="63">
        <v>16</v>
      </c>
      <c r="D530" s="73"/>
      <c r="F530" s="73"/>
    </row>
    <row r="531" spans="1:6">
      <c r="A531" s="61" t="s">
        <v>61</v>
      </c>
      <c r="B531" s="63">
        <v>41.5</v>
      </c>
      <c r="D531" s="73"/>
      <c r="F531" s="73"/>
    </row>
    <row r="532" spans="1:6" ht="13.8" thickBot="1">
      <c r="A532" s="166" t="s">
        <v>177</v>
      </c>
      <c r="B532" s="62">
        <v>24.5</v>
      </c>
      <c r="D532" s="73"/>
      <c r="F532" s="73"/>
    </row>
    <row r="533" spans="1:6" ht="13.8" thickBot="1">
      <c r="A533" s="159" t="s">
        <v>13</v>
      </c>
      <c r="B533" s="158">
        <f>SUM(B520:B532)</f>
        <v>337.72</v>
      </c>
    </row>
    <row r="535" spans="1:6" ht="13.8" thickBot="1">
      <c r="A535" s="120" t="s">
        <v>261</v>
      </c>
    </row>
    <row r="536" spans="1:6" ht="14.4" thickBot="1">
      <c r="A536" s="102" t="s">
        <v>28</v>
      </c>
      <c r="B536" s="41" t="s">
        <v>27</v>
      </c>
    </row>
    <row r="537" spans="1:6">
      <c r="A537" s="65" t="s">
        <v>181</v>
      </c>
      <c r="B537" s="64">
        <v>15.14</v>
      </c>
      <c r="F537" s="73"/>
    </row>
    <row r="538" spans="1:6">
      <c r="A538" s="61" t="s">
        <v>260</v>
      </c>
      <c r="B538" s="63">
        <v>12.1</v>
      </c>
      <c r="F538" s="73"/>
    </row>
    <row r="539" spans="1:6">
      <c r="A539" s="61" t="s">
        <v>104</v>
      </c>
      <c r="B539" s="63">
        <v>3.15</v>
      </c>
      <c r="F539" s="73"/>
    </row>
    <row r="540" spans="1:6">
      <c r="A540" s="61" t="s">
        <v>259</v>
      </c>
      <c r="B540" s="63">
        <v>10.1</v>
      </c>
      <c r="F540" s="73"/>
    </row>
    <row r="541" spans="1:6">
      <c r="A541" s="61" t="s">
        <v>258</v>
      </c>
      <c r="B541" s="63">
        <v>6.58</v>
      </c>
      <c r="F541" s="73"/>
    </row>
    <row r="542" spans="1:6">
      <c r="A542" s="61" t="s">
        <v>257</v>
      </c>
      <c r="B542" s="63">
        <v>19.3</v>
      </c>
      <c r="F542" s="73"/>
    </row>
    <row r="543" spans="1:6">
      <c r="A543" s="61" t="s">
        <v>256</v>
      </c>
      <c r="B543" s="63">
        <v>17.350000000000001</v>
      </c>
      <c r="F543" s="73"/>
    </row>
    <row r="544" spans="1:6" ht="13.8" thickBot="1">
      <c r="A544" s="117" t="s">
        <v>255</v>
      </c>
      <c r="B544" s="63">
        <v>1.68</v>
      </c>
      <c r="F544" s="73"/>
    </row>
    <row r="545" spans="1:2" ht="13.8" thickBot="1">
      <c r="A545" s="159" t="s">
        <v>13</v>
      </c>
      <c r="B545" s="158">
        <f>SUM(B537:B544)</f>
        <v>85.4</v>
      </c>
    </row>
    <row r="546" spans="1:2">
      <c r="A546" s="1"/>
      <c r="B546" s="60"/>
    </row>
    <row r="547" spans="1:2" ht="13.8" thickBot="1">
      <c r="A547" s="120" t="s">
        <v>557</v>
      </c>
    </row>
    <row r="548" spans="1:2" ht="14.4" thickBot="1">
      <c r="A548" s="102" t="s">
        <v>28</v>
      </c>
      <c r="B548" s="41" t="s">
        <v>27</v>
      </c>
    </row>
    <row r="549" spans="1:2">
      <c r="A549" s="165" t="s">
        <v>254</v>
      </c>
      <c r="B549" s="164">
        <v>28.89</v>
      </c>
    </row>
    <row r="550" spans="1:2">
      <c r="A550" s="163" t="s">
        <v>253</v>
      </c>
      <c r="B550" s="162">
        <v>7.27</v>
      </c>
    </row>
    <row r="551" spans="1:2">
      <c r="A551" s="163" t="s">
        <v>252</v>
      </c>
      <c r="B551" s="162">
        <v>26.53</v>
      </c>
    </row>
    <row r="552" spans="1:2">
      <c r="A552" s="163" t="s">
        <v>251</v>
      </c>
      <c r="B552" s="162">
        <v>8.16</v>
      </c>
    </row>
    <row r="553" spans="1:2">
      <c r="A553" s="163" t="s">
        <v>250</v>
      </c>
      <c r="B553" s="162">
        <v>14.74</v>
      </c>
    </row>
    <row r="554" spans="1:2">
      <c r="A554" s="163" t="s">
        <v>104</v>
      </c>
      <c r="B554" s="162">
        <v>8.35</v>
      </c>
    </row>
    <row r="555" spans="1:2">
      <c r="A555" s="163" t="s">
        <v>249</v>
      </c>
      <c r="B555" s="162">
        <v>5.76</v>
      </c>
    </row>
    <row r="556" spans="1:2">
      <c r="A556" s="163" t="s">
        <v>248</v>
      </c>
      <c r="B556" s="162">
        <v>2.57</v>
      </c>
    </row>
    <row r="557" spans="1:2">
      <c r="A557" s="163" t="s">
        <v>71</v>
      </c>
      <c r="B557" s="162">
        <v>1.3</v>
      </c>
    </row>
    <row r="558" spans="1:2">
      <c r="A558" s="163" t="s">
        <v>59</v>
      </c>
      <c r="B558" s="162">
        <v>3.73</v>
      </c>
    </row>
    <row r="559" spans="1:2">
      <c r="A559" s="163" t="s">
        <v>247</v>
      </c>
      <c r="B559" s="162">
        <v>2.7</v>
      </c>
    </row>
    <row r="560" spans="1:2">
      <c r="A560" s="163" t="s">
        <v>64</v>
      </c>
      <c r="B560" s="162">
        <v>15.7</v>
      </c>
    </row>
    <row r="561" spans="1:2">
      <c r="A561" s="163" t="s">
        <v>246</v>
      </c>
      <c r="B561" s="162">
        <v>16.350000000000001</v>
      </c>
    </row>
    <row r="562" spans="1:2">
      <c r="A562" s="163" t="s">
        <v>245</v>
      </c>
      <c r="B562" s="162">
        <v>13.25</v>
      </c>
    </row>
    <row r="563" spans="1:2">
      <c r="A563" s="265" t="s">
        <v>262</v>
      </c>
      <c r="B563" s="162">
        <v>16.18</v>
      </c>
    </row>
    <row r="564" spans="1:2">
      <c r="A564" s="163" t="s">
        <v>207</v>
      </c>
      <c r="B564" s="162">
        <v>1.05</v>
      </c>
    </row>
    <row r="565" spans="1:2" ht="13.8" thickBot="1">
      <c r="A565" s="161" t="s">
        <v>61</v>
      </c>
      <c r="B565" s="160">
        <v>64.36</v>
      </c>
    </row>
    <row r="566" spans="1:2" ht="13.8" thickBot="1">
      <c r="A566" s="159" t="s">
        <v>13</v>
      </c>
      <c r="B566" s="158">
        <f>SUM(B549:B565)</f>
        <v>236.89</v>
      </c>
    </row>
    <row r="567" spans="1:2">
      <c r="A567" s="1"/>
      <c r="B567" s="60"/>
    </row>
    <row r="569" spans="1:2" ht="13.8" thickBot="1">
      <c r="A569" s="120" t="s">
        <v>575</v>
      </c>
    </row>
    <row r="570" spans="1:2" ht="13.8">
      <c r="A570" s="119" t="s">
        <v>28</v>
      </c>
      <c r="B570" s="71" t="s">
        <v>27</v>
      </c>
    </row>
    <row r="571" spans="1:2">
      <c r="A571" s="61" t="s">
        <v>244</v>
      </c>
      <c r="B571" s="63">
        <v>6.5</v>
      </c>
    </row>
    <row r="572" spans="1:2">
      <c r="A572" s="61" t="s">
        <v>243</v>
      </c>
      <c r="B572" s="63">
        <v>18.649999999999999</v>
      </c>
    </row>
    <row r="573" spans="1:2">
      <c r="A573" s="61" t="s">
        <v>69</v>
      </c>
      <c r="B573" s="63">
        <v>3.8</v>
      </c>
    </row>
    <row r="574" spans="1:2">
      <c r="A574" s="61" t="s">
        <v>71</v>
      </c>
      <c r="B574" s="63">
        <v>1.05</v>
      </c>
    </row>
    <row r="575" spans="1:2">
      <c r="A575" s="61" t="s">
        <v>242</v>
      </c>
      <c r="B575" s="63">
        <v>3.6</v>
      </c>
    </row>
    <row r="576" spans="1:2">
      <c r="A576" s="61" t="s">
        <v>241</v>
      </c>
      <c r="B576" s="63">
        <v>32.450000000000003</v>
      </c>
    </row>
    <row r="577" spans="1:7">
      <c r="A577" s="61" t="s">
        <v>69</v>
      </c>
      <c r="B577" s="63">
        <v>2.85</v>
      </c>
    </row>
    <row r="578" spans="1:7">
      <c r="A578" s="61" t="s">
        <v>240</v>
      </c>
      <c r="B578" s="63">
        <v>6.3</v>
      </c>
    </row>
    <row r="579" spans="1:7">
      <c r="A579" s="61" t="s">
        <v>239</v>
      </c>
      <c r="B579" s="63">
        <v>13.7</v>
      </c>
    </row>
    <row r="580" spans="1:7">
      <c r="A580" s="61" t="s">
        <v>238</v>
      </c>
      <c r="B580" s="63">
        <v>7.7</v>
      </c>
    </row>
    <row r="581" spans="1:7">
      <c r="A581" s="61" t="s">
        <v>237</v>
      </c>
      <c r="B581" s="63">
        <v>19.8</v>
      </c>
    </row>
    <row r="582" spans="1:7">
      <c r="A582" s="61" t="s">
        <v>236</v>
      </c>
      <c r="B582" s="63">
        <v>10.45</v>
      </c>
    </row>
    <row r="583" spans="1:7">
      <c r="A583" s="61" t="s">
        <v>235</v>
      </c>
      <c r="B583" s="63">
        <v>3.45</v>
      </c>
    </row>
    <row r="584" spans="1:7">
      <c r="A584" s="61" t="s">
        <v>234</v>
      </c>
      <c r="B584" s="63">
        <v>2.8</v>
      </c>
    </row>
    <row r="585" spans="1:7">
      <c r="A585" s="61" t="s">
        <v>233</v>
      </c>
      <c r="B585" s="63">
        <v>5.4</v>
      </c>
    </row>
    <row r="586" spans="1:7">
      <c r="A586" s="61" t="s">
        <v>232</v>
      </c>
      <c r="B586" s="63">
        <v>3.95</v>
      </c>
    </row>
    <row r="587" spans="1:7" ht="13.8" thickBot="1">
      <c r="A587" s="61" t="s">
        <v>231</v>
      </c>
      <c r="B587" s="62">
        <v>11.15</v>
      </c>
    </row>
    <row r="588" spans="1:7" ht="13.8" thickBot="1">
      <c r="A588" s="159" t="s">
        <v>13</v>
      </c>
      <c r="B588" s="158">
        <f>SUM(B571:B587)</f>
        <v>153.60000000000002</v>
      </c>
      <c r="G588" s="60"/>
    </row>
    <row r="590" spans="1:7" ht="13.8" thickBot="1">
      <c r="A590" s="120" t="s">
        <v>230</v>
      </c>
    </row>
    <row r="591" spans="1:7" ht="13.8">
      <c r="A591" s="119" t="s">
        <v>28</v>
      </c>
      <c r="B591" s="71" t="s">
        <v>27</v>
      </c>
    </row>
    <row r="592" spans="1:7">
      <c r="A592" s="61" t="s">
        <v>229</v>
      </c>
      <c r="B592" s="63">
        <v>119.75</v>
      </c>
    </row>
    <row r="593" spans="1:4" ht="13.8" thickBot="1">
      <c r="A593" s="61" t="s">
        <v>228</v>
      </c>
      <c r="B593" s="59">
        <v>56.3</v>
      </c>
    </row>
    <row r="594" spans="1:4" ht="13.8" thickBot="1">
      <c r="A594" s="159" t="s">
        <v>13</v>
      </c>
      <c r="B594" s="158">
        <f>SUM(B592:B593)</f>
        <v>176.05</v>
      </c>
    </row>
    <row r="596" spans="1:4" ht="13.8" thickBot="1">
      <c r="A596" s="138" t="s">
        <v>139</v>
      </c>
    </row>
    <row r="597" spans="1:4" ht="14.4" thickBot="1">
      <c r="A597" s="102" t="s">
        <v>28</v>
      </c>
      <c r="B597" s="41" t="s">
        <v>27</v>
      </c>
    </row>
    <row r="598" spans="1:4" ht="13.8" thickBot="1"/>
    <row r="599" spans="1:4" ht="13.8" thickBot="1">
      <c r="A599" s="156" t="s">
        <v>227</v>
      </c>
      <c r="B599" s="157">
        <v>165.33</v>
      </c>
      <c r="D599" s="73"/>
    </row>
    <row r="600" spans="1:4" ht="13.8" thickBot="1"/>
    <row r="601" spans="1:4" ht="13.8" thickBot="1">
      <c r="A601" s="156" t="s">
        <v>226</v>
      </c>
      <c r="B601" s="155">
        <v>238.57</v>
      </c>
    </row>
    <row r="602" spans="1:4" ht="13.8" thickBot="1">
      <c r="A602" s="138"/>
    </row>
    <row r="603" spans="1:4" ht="13.8" thickBot="1">
      <c r="A603" s="154" t="s">
        <v>225</v>
      </c>
      <c r="B603" s="153">
        <v>201.6</v>
      </c>
      <c r="D603" s="60"/>
    </row>
    <row r="604" spans="1:4" ht="13.8" thickBot="1"/>
    <row r="605" spans="1:4" ht="13.8" thickBot="1">
      <c r="A605" s="40" t="s">
        <v>224</v>
      </c>
      <c r="B605" s="115">
        <f>B594+B588+B566+B545+B533+B516+B599+B601+B603</f>
        <v>3209.3100000000004</v>
      </c>
      <c r="C605" s="60"/>
    </row>
    <row r="606" spans="1:4">
      <c r="A606" s="130"/>
      <c r="B606" s="129"/>
      <c r="C606" s="60"/>
    </row>
    <row r="607" spans="1:4" ht="13.5" customHeight="1">
      <c r="A607" s="130"/>
      <c r="B607" s="129"/>
    </row>
    <row r="608" spans="1:4" ht="13.5" customHeight="1">
      <c r="A608" s="15" t="s">
        <v>223</v>
      </c>
    </row>
    <row r="609" spans="1:8" ht="13.5" customHeight="1">
      <c r="A609" s="151" t="s">
        <v>222</v>
      </c>
      <c r="B609" s="150"/>
    </row>
    <row r="610" spans="1:8" ht="13.5" customHeight="1">
      <c r="A610" s="152" t="s">
        <v>221</v>
      </c>
      <c r="B610" s="150"/>
    </row>
    <row r="611" spans="1:8" ht="13.5" customHeight="1">
      <c r="A611" s="311" t="s">
        <v>572</v>
      </c>
      <c r="B611" s="150"/>
    </row>
    <row r="612" spans="1:8" ht="13.5" customHeight="1">
      <c r="A612" s="151" t="s">
        <v>220</v>
      </c>
      <c r="B612" s="150"/>
    </row>
    <row r="613" spans="1:8" ht="13.5" customHeight="1">
      <c r="A613" s="130"/>
      <c r="B613" s="129"/>
      <c r="C613" s="137"/>
      <c r="D613" s="334"/>
    </row>
    <row r="614" spans="1:8" ht="13.5" customHeight="1" thickBot="1">
      <c r="A614" s="337" t="s">
        <v>219</v>
      </c>
      <c r="B614" s="337"/>
    </row>
    <row r="615" spans="1:8" ht="13.5" customHeight="1" thickBot="1">
      <c r="A615" s="142" t="s">
        <v>28</v>
      </c>
      <c r="B615" s="141" t="s">
        <v>27</v>
      </c>
    </row>
    <row r="616" spans="1:8" ht="13.5" customHeight="1">
      <c r="A616" s="149" t="s">
        <v>61</v>
      </c>
      <c r="B616" s="148">
        <v>15.24</v>
      </c>
      <c r="D616" s="198"/>
    </row>
    <row r="617" spans="1:8" ht="13.5" customHeight="1">
      <c r="A617" s="146" t="s">
        <v>181</v>
      </c>
      <c r="B617" s="145">
        <v>7.86</v>
      </c>
      <c r="D617" s="198"/>
    </row>
    <row r="618" spans="1:8" ht="13.5" customHeight="1">
      <c r="A618" s="146" t="s">
        <v>214</v>
      </c>
      <c r="B618" s="145">
        <v>10.15</v>
      </c>
      <c r="F618" s="198"/>
    </row>
    <row r="619" spans="1:8" ht="13.5" customHeight="1">
      <c r="A619" s="146" t="s">
        <v>183</v>
      </c>
      <c r="B619" s="145">
        <v>3.89</v>
      </c>
      <c r="D619" s="198"/>
      <c r="H619" s="198"/>
    </row>
    <row r="620" spans="1:8" ht="13.5" customHeight="1">
      <c r="A620" s="146" t="s">
        <v>179</v>
      </c>
      <c r="B620" s="145">
        <v>2.38</v>
      </c>
      <c r="D620" s="198"/>
    </row>
    <row r="621" spans="1:8" ht="13.5" customHeight="1">
      <c r="A621" s="147" t="s">
        <v>190</v>
      </c>
      <c r="B621" s="145">
        <v>25.3</v>
      </c>
      <c r="D621" s="198"/>
    </row>
    <row r="622" spans="1:8" ht="13.5" customHeight="1">
      <c r="A622" s="146" t="s">
        <v>181</v>
      </c>
      <c r="B622" s="145">
        <v>51.4</v>
      </c>
      <c r="D622" s="198"/>
    </row>
    <row r="623" spans="1:8" ht="13.5" customHeight="1">
      <c r="A623" s="146" t="s">
        <v>142</v>
      </c>
      <c r="B623" s="145">
        <v>24.64</v>
      </c>
      <c r="D623" s="198"/>
      <c r="E623" s="198"/>
    </row>
    <row r="624" spans="1:8" ht="13.5" customHeight="1">
      <c r="A624" s="146" t="s">
        <v>216</v>
      </c>
      <c r="B624" s="145">
        <v>13.31</v>
      </c>
      <c r="E624" s="198"/>
    </row>
    <row r="625" spans="1:8" ht="13.5" customHeight="1">
      <c r="A625" s="146" t="s">
        <v>218</v>
      </c>
      <c r="B625" s="145">
        <v>14.95</v>
      </c>
      <c r="F625" s="198"/>
    </row>
    <row r="626" spans="1:8" ht="13.5" customHeight="1">
      <c r="A626" s="146" t="s">
        <v>217</v>
      </c>
      <c r="B626" s="145">
        <v>4.21</v>
      </c>
      <c r="H626" s="198"/>
    </row>
    <row r="627" spans="1:8" ht="13.5" customHeight="1">
      <c r="A627" s="146" t="s">
        <v>216</v>
      </c>
      <c r="B627" s="145">
        <v>17.010000000000002</v>
      </c>
      <c r="D627" s="198"/>
    </row>
    <row r="628" spans="1:8" ht="13.5" customHeight="1">
      <c r="A628" s="146" t="s">
        <v>215</v>
      </c>
      <c r="B628" s="145">
        <v>6.06</v>
      </c>
      <c r="D628" s="198"/>
    </row>
    <row r="629" spans="1:8" ht="13.5" customHeight="1">
      <c r="A629" s="146" t="s">
        <v>61</v>
      </c>
      <c r="B629" s="145">
        <v>65.400000000000006</v>
      </c>
      <c r="D629" s="198"/>
    </row>
    <row r="630" spans="1:8" ht="13.5" customHeight="1">
      <c r="A630" s="146" t="s">
        <v>214</v>
      </c>
      <c r="B630" s="145">
        <v>12.13</v>
      </c>
      <c r="F630" s="198"/>
    </row>
    <row r="631" spans="1:8" ht="13.5" customHeight="1">
      <c r="A631" s="146" t="s">
        <v>213</v>
      </c>
      <c r="B631" s="145">
        <v>11.03</v>
      </c>
      <c r="D631" s="198"/>
    </row>
    <row r="632" spans="1:8" ht="13.5" customHeight="1">
      <c r="A632" s="146" t="s">
        <v>207</v>
      </c>
      <c r="B632" s="145">
        <v>4.3600000000000003</v>
      </c>
      <c r="D632" s="198"/>
    </row>
    <row r="633" spans="1:8" ht="13.5" customHeight="1">
      <c r="A633" s="146" t="s">
        <v>61</v>
      </c>
      <c r="B633" s="145">
        <v>7.38</v>
      </c>
      <c r="D633" s="198"/>
    </row>
    <row r="634" spans="1:8" ht="13.5" customHeight="1">
      <c r="A634" s="146" t="s">
        <v>61</v>
      </c>
      <c r="B634" s="145">
        <v>62.74</v>
      </c>
      <c r="D634" s="198"/>
    </row>
    <row r="635" spans="1:8" ht="13.5" customHeight="1">
      <c r="A635" s="146" t="s">
        <v>212</v>
      </c>
      <c r="B635" s="145">
        <v>2.48</v>
      </c>
      <c r="H635" s="198"/>
    </row>
    <row r="636" spans="1:8" ht="13.5" customHeight="1">
      <c r="A636" s="146" t="s">
        <v>211</v>
      </c>
      <c r="B636" s="145">
        <v>20.7</v>
      </c>
      <c r="F636" s="198"/>
    </row>
    <row r="637" spans="1:8" ht="13.5" customHeight="1">
      <c r="A637" s="146" t="s">
        <v>210</v>
      </c>
      <c r="B637" s="145">
        <v>5.26</v>
      </c>
      <c r="F637" s="198"/>
    </row>
    <row r="638" spans="1:8" ht="13.5" customHeight="1">
      <c r="A638" s="147" t="s">
        <v>209</v>
      </c>
      <c r="B638" s="145">
        <v>26.21</v>
      </c>
      <c r="F638" s="198"/>
    </row>
    <row r="639" spans="1:8" ht="13.5" customHeight="1">
      <c r="A639" s="146" t="s">
        <v>179</v>
      </c>
      <c r="B639" s="145">
        <v>2.0299999999999998</v>
      </c>
      <c r="F639" s="198"/>
    </row>
    <row r="640" spans="1:8" ht="13.5" customHeight="1">
      <c r="A640" s="146" t="s">
        <v>208</v>
      </c>
      <c r="B640" s="145">
        <v>12.24</v>
      </c>
      <c r="F640" s="198"/>
    </row>
    <row r="641" spans="1:8" ht="13.5" customHeight="1">
      <c r="A641" s="146" t="s">
        <v>207</v>
      </c>
      <c r="B641" s="145">
        <v>3.33</v>
      </c>
      <c r="F641" s="198"/>
    </row>
    <row r="642" spans="1:8" ht="13.5" customHeight="1">
      <c r="A642" s="147" t="s">
        <v>206</v>
      </c>
      <c r="B642" s="145">
        <v>12.58</v>
      </c>
      <c r="F642" s="198"/>
    </row>
    <row r="643" spans="1:8" ht="13.5" customHeight="1">
      <c r="A643" s="146" t="s">
        <v>205</v>
      </c>
      <c r="B643" s="145">
        <v>11.48</v>
      </c>
      <c r="F643" s="198"/>
    </row>
    <row r="644" spans="1:8" ht="13.5" customHeight="1">
      <c r="A644" s="146" t="s">
        <v>175</v>
      </c>
      <c r="B644" s="145">
        <v>4.1900000000000004</v>
      </c>
      <c r="F644" s="198"/>
    </row>
    <row r="645" spans="1:8" ht="13.5" customHeight="1">
      <c r="A645" s="146" t="s">
        <v>200</v>
      </c>
      <c r="B645" s="145">
        <v>17.47</v>
      </c>
      <c r="F645" s="198"/>
    </row>
    <row r="646" spans="1:8" ht="13.5" customHeight="1">
      <c r="A646" s="146" t="s">
        <v>190</v>
      </c>
      <c r="B646" s="145">
        <v>25.25</v>
      </c>
      <c r="F646" s="198"/>
    </row>
    <row r="647" spans="1:8" ht="13.5" customHeight="1">
      <c r="A647" s="146" t="s">
        <v>204</v>
      </c>
      <c r="B647" s="145">
        <v>3.78</v>
      </c>
      <c r="C647" s="106"/>
      <c r="F647" s="198"/>
    </row>
    <row r="648" spans="1:8" ht="13.5" customHeight="1">
      <c r="A648" s="146" t="s">
        <v>203</v>
      </c>
      <c r="B648" s="145">
        <v>3.71</v>
      </c>
      <c r="F648" s="198"/>
    </row>
    <row r="649" spans="1:8" ht="13.5" customHeight="1" thickBot="1">
      <c r="A649" s="144" t="s">
        <v>202</v>
      </c>
      <c r="B649" s="143">
        <v>12.26</v>
      </c>
      <c r="F649" s="198"/>
    </row>
    <row r="650" spans="1:8" ht="13.5" customHeight="1" thickBot="1">
      <c r="A650" s="140" t="s">
        <v>13</v>
      </c>
      <c r="B650" s="139">
        <f>SUM(B616:B649)</f>
        <v>522.41</v>
      </c>
    </row>
    <row r="651" spans="1:8" ht="13.5" customHeight="1">
      <c r="A651" s="15"/>
    </row>
    <row r="652" spans="1:8" ht="13.5" customHeight="1" thickBot="1">
      <c r="A652" s="68" t="s">
        <v>201</v>
      </c>
      <c r="B652" s="129"/>
      <c r="C652" s="137"/>
      <c r="D652" s="334"/>
    </row>
    <row r="653" spans="1:8" ht="13.5" customHeight="1" thickBot="1">
      <c r="A653" s="142" t="s">
        <v>28</v>
      </c>
      <c r="B653" s="141" t="s">
        <v>27</v>
      </c>
    </row>
    <row r="654" spans="1:8" ht="13.5" customHeight="1" thickBot="1">
      <c r="A654" s="134" t="s">
        <v>190</v>
      </c>
      <c r="B654" s="133">
        <v>25.3</v>
      </c>
      <c r="D654" s="198"/>
    </row>
    <row r="655" spans="1:8" ht="13.5" customHeight="1" thickBot="1">
      <c r="A655" s="134" t="s">
        <v>191</v>
      </c>
      <c r="B655" s="133">
        <v>59.95</v>
      </c>
      <c r="E655" s="198"/>
    </row>
    <row r="656" spans="1:8" ht="13.5" customHeight="1" thickBot="1">
      <c r="A656" s="134" t="s">
        <v>96</v>
      </c>
      <c r="B656" s="133">
        <v>5.49</v>
      </c>
      <c r="H656" s="198"/>
    </row>
    <row r="657" spans="1:8" ht="13.5" customHeight="1" thickBot="1">
      <c r="A657" s="134" t="s">
        <v>200</v>
      </c>
      <c r="B657" s="133">
        <v>9.7799999999999994</v>
      </c>
      <c r="D657" s="198"/>
    </row>
    <row r="658" spans="1:8" ht="13.5" customHeight="1" thickBot="1">
      <c r="A658" s="134" t="s">
        <v>199</v>
      </c>
      <c r="B658" s="133">
        <v>28.53</v>
      </c>
      <c r="E658" s="198"/>
    </row>
    <row r="659" spans="1:8" ht="13.5" customHeight="1" thickBot="1">
      <c r="A659" s="134" t="s">
        <v>175</v>
      </c>
      <c r="B659" s="133">
        <v>3.67</v>
      </c>
      <c r="H659" s="198"/>
    </row>
    <row r="660" spans="1:8" ht="13.5" customHeight="1" thickBot="1">
      <c r="A660" s="134" t="s">
        <v>96</v>
      </c>
      <c r="B660" s="133">
        <v>3.62</v>
      </c>
      <c r="H660" s="198"/>
    </row>
    <row r="661" spans="1:8" ht="13.5" customHeight="1" thickBot="1">
      <c r="A661" s="134" t="s">
        <v>195</v>
      </c>
      <c r="B661" s="133">
        <v>23.48</v>
      </c>
      <c r="E661" s="198"/>
    </row>
    <row r="662" spans="1:8" ht="13.5" customHeight="1" thickBot="1">
      <c r="A662" s="134" t="s">
        <v>198</v>
      </c>
      <c r="B662" s="133">
        <v>4.3499999999999996</v>
      </c>
      <c r="D662" s="198"/>
      <c r="F662" s="198"/>
    </row>
    <row r="663" spans="1:8" ht="13.5" customHeight="1" thickBot="1">
      <c r="A663" s="135" t="s">
        <v>197</v>
      </c>
      <c r="B663" s="133">
        <v>13.52</v>
      </c>
      <c r="F663" s="198"/>
    </row>
    <row r="664" spans="1:8" ht="13.5" customHeight="1" thickBot="1">
      <c r="A664" s="135" t="s">
        <v>196</v>
      </c>
      <c r="B664" s="133">
        <v>5.03</v>
      </c>
      <c r="D664" s="198"/>
      <c r="H664" s="198"/>
    </row>
    <row r="665" spans="1:8" ht="13.5" customHeight="1" thickBot="1">
      <c r="A665" s="134" t="s">
        <v>195</v>
      </c>
      <c r="B665" s="133">
        <v>23.76</v>
      </c>
      <c r="E665" s="198"/>
    </row>
    <row r="666" spans="1:8" ht="13.5" customHeight="1" thickBot="1">
      <c r="A666" s="134" t="s">
        <v>96</v>
      </c>
      <c r="B666" s="133">
        <v>3.65</v>
      </c>
      <c r="H666" s="198"/>
    </row>
    <row r="667" spans="1:8" ht="13.5" customHeight="1" thickBot="1">
      <c r="A667" s="134" t="s">
        <v>175</v>
      </c>
      <c r="B667" s="133">
        <v>3.64</v>
      </c>
      <c r="H667" s="198"/>
    </row>
    <row r="668" spans="1:8" ht="13.5" customHeight="1" thickBot="1">
      <c r="A668" s="134" t="s">
        <v>195</v>
      </c>
      <c r="B668" s="133">
        <v>24.23</v>
      </c>
      <c r="E668" s="198"/>
    </row>
    <row r="669" spans="1:8" ht="13.5" customHeight="1" thickBot="1">
      <c r="A669" s="135" t="s">
        <v>194</v>
      </c>
      <c r="B669" s="133">
        <v>1.98</v>
      </c>
      <c r="D669" s="198"/>
    </row>
    <row r="670" spans="1:8" ht="13.5" customHeight="1" thickBot="1">
      <c r="A670" s="134" t="s">
        <v>193</v>
      </c>
      <c r="B670" s="133">
        <v>4.4000000000000004</v>
      </c>
      <c r="D670" s="198"/>
    </row>
    <row r="671" spans="1:8" ht="13.5" customHeight="1" thickBot="1">
      <c r="A671" s="134" t="s">
        <v>192</v>
      </c>
      <c r="B671" s="133">
        <v>9.68</v>
      </c>
      <c r="D671" s="198"/>
      <c r="F671" s="198"/>
    </row>
    <row r="672" spans="1:8" ht="13.5" customHeight="1" thickBot="1">
      <c r="A672" s="134" t="s">
        <v>191</v>
      </c>
      <c r="B672" s="133">
        <v>58.26</v>
      </c>
      <c r="E672" s="198"/>
    </row>
    <row r="673" spans="1:8" ht="13.5" customHeight="1" thickBot="1">
      <c r="A673" s="134" t="s">
        <v>175</v>
      </c>
      <c r="B673" s="133">
        <v>6.11</v>
      </c>
      <c r="H673" s="198"/>
    </row>
    <row r="674" spans="1:8" ht="13.5" customHeight="1" thickBot="1">
      <c r="A674" s="134" t="s">
        <v>190</v>
      </c>
      <c r="B674" s="133">
        <v>25</v>
      </c>
      <c r="D674" s="198"/>
    </row>
    <row r="675" spans="1:8" ht="13.5" customHeight="1" thickBot="1">
      <c r="A675" s="134" t="s">
        <v>189</v>
      </c>
      <c r="B675" s="133">
        <v>13.85</v>
      </c>
      <c r="E675" s="198"/>
    </row>
    <row r="676" spans="1:8" ht="13.5" customHeight="1" thickBot="1">
      <c r="A676" s="134" t="s">
        <v>188</v>
      </c>
      <c r="B676" s="133">
        <v>17.23</v>
      </c>
      <c r="E676" s="198"/>
    </row>
    <row r="677" spans="1:8" ht="13.5" customHeight="1" thickBot="1">
      <c r="A677" s="134" t="s">
        <v>175</v>
      </c>
      <c r="B677" s="133">
        <v>2.72</v>
      </c>
      <c r="H677" s="198"/>
    </row>
    <row r="678" spans="1:8" ht="13.5" customHeight="1" thickBot="1">
      <c r="A678" s="134" t="s">
        <v>183</v>
      </c>
      <c r="B678" s="133">
        <v>4.04</v>
      </c>
      <c r="H678" s="198"/>
    </row>
    <row r="679" spans="1:8" ht="13.5" customHeight="1" thickBot="1">
      <c r="A679" s="134" t="s">
        <v>187</v>
      </c>
      <c r="B679" s="133">
        <v>15.57</v>
      </c>
      <c r="F679" s="198"/>
    </row>
    <row r="680" spans="1:8" ht="13.5" customHeight="1" thickBot="1">
      <c r="A680" s="134" t="s">
        <v>61</v>
      </c>
      <c r="B680" s="133">
        <v>154.4</v>
      </c>
      <c r="D680" s="198"/>
    </row>
    <row r="681" spans="1:8" ht="13.5" customHeight="1" thickBot="1">
      <c r="A681" s="140" t="s">
        <v>13</v>
      </c>
      <c r="B681" s="139">
        <f>SUM(B654:B680)</f>
        <v>551.24000000000012</v>
      </c>
      <c r="C681" s="106"/>
      <c r="D681" s="60"/>
    </row>
    <row r="682" spans="1:8" ht="13.5" customHeight="1"/>
    <row r="683" spans="1:8" ht="13.5" customHeight="1" thickBot="1">
      <c r="A683" s="138" t="s">
        <v>139</v>
      </c>
    </row>
    <row r="684" spans="1:8" ht="13.5" customHeight="1" thickBot="1">
      <c r="A684" s="102" t="s">
        <v>28</v>
      </c>
      <c r="B684" s="41" t="s">
        <v>186</v>
      </c>
      <c r="C684" s="137"/>
      <c r="D684" s="334"/>
    </row>
    <row r="685" spans="1:8" ht="13.5" customHeight="1" thickBot="1">
      <c r="A685" s="132" t="s">
        <v>61</v>
      </c>
      <c r="B685" s="136">
        <v>4.6500000000000004</v>
      </c>
      <c r="D685" s="198"/>
    </row>
    <row r="686" spans="1:8" ht="13.5" customHeight="1" thickBot="1">
      <c r="A686" s="135" t="s">
        <v>185</v>
      </c>
      <c r="B686" s="133">
        <v>15.58</v>
      </c>
      <c r="D686" s="198"/>
    </row>
    <row r="687" spans="1:8" ht="13.5" customHeight="1" thickBot="1">
      <c r="A687" s="134" t="s">
        <v>110</v>
      </c>
      <c r="B687" s="133">
        <v>8.64</v>
      </c>
      <c r="D687" s="198"/>
    </row>
    <row r="688" spans="1:8" ht="13.5" customHeight="1" thickBot="1">
      <c r="A688" s="134" t="s">
        <v>177</v>
      </c>
      <c r="B688" s="133">
        <v>11.36</v>
      </c>
      <c r="D688" s="198"/>
    </row>
    <row r="689" spans="1:8" ht="13.5" customHeight="1" thickBot="1">
      <c r="A689" s="134" t="s">
        <v>140</v>
      </c>
      <c r="B689" s="133">
        <v>15.84</v>
      </c>
      <c r="D689" s="198"/>
    </row>
    <row r="690" spans="1:8" ht="13.5" customHeight="1" thickBot="1">
      <c r="A690" s="134" t="s">
        <v>175</v>
      </c>
      <c r="B690" s="133">
        <v>7.72</v>
      </c>
      <c r="H690" s="198"/>
    </row>
    <row r="691" spans="1:8" ht="13.5" customHeight="1" thickBot="1">
      <c r="A691" s="134" t="s">
        <v>61</v>
      </c>
      <c r="B691" s="133">
        <v>27.05</v>
      </c>
      <c r="D691" s="198"/>
    </row>
    <row r="692" spans="1:8" ht="13.5" customHeight="1" thickBot="1">
      <c r="A692" s="134" t="s">
        <v>61</v>
      </c>
      <c r="B692" s="133">
        <v>16.03</v>
      </c>
      <c r="D692" s="198"/>
    </row>
    <row r="693" spans="1:8" ht="13.5" customHeight="1" thickBot="1">
      <c r="A693" s="134" t="s">
        <v>61</v>
      </c>
      <c r="B693" s="133">
        <v>24.75</v>
      </c>
      <c r="D693" s="198"/>
    </row>
    <row r="694" spans="1:8" ht="13.5" customHeight="1" thickBot="1">
      <c r="A694" s="134" t="s">
        <v>184</v>
      </c>
      <c r="B694" s="133">
        <v>17</v>
      </c>
      <c r="F694" s="198"/>
    </row>
    <row r="695" spans="1:8" ht="13.5" customHeight="1" thickBot="1">
      <c r="A695" s="134" t="s">
        <v>183</v>
      </c>
      <c r="B695" s="133">
        <v>3.49</v>
      </c>
      <c r="H695" s="198"/>
    </row>
    <row r="696" spans="1:8" ht="13.5" customHeight="1" thickBot="1">
      <c r="A696" s="135" t="s">
        <v>182</v>
      </c>
      <c r="B696" s="133">
        <v>17.48</v>
      </c>
      <c r="E696" s="198"/>
    </row>
    <row r="697" spans="1:8" ht="13.5" customHeight="1" thickBot="1">
      <c r="A697" s="134" t="s">
        <v>181</v>
      </c>
      <c r="B697" s="133">
        <v>12.7</v>
      </c>
      <c r="D697" s="198"/>
    </row>
    <row r="698" spans="1:8" ht="13.5" customHeight="1" thickBot="1">
      <c r="A698" s="134" t="s">
        <v>180</v>
      </c>
      <c r="B698" s="133">
        <v>6.15</v>
      </c>
      <c r="H698" s="198"/>
    </row>
    <row r="699" spans="1:8" ht="13.5" customHeight="1" thickBot="1">
      <c r="A699" s="134" t="s">
        <v>177</v>
      </c>
      <c r="B699" s="133">
        <v>9.51</v>
      </c>
      <c r="D699" s="198"/>
    </row>
    <row r="700" spans="1:8" ht="13.5" customHeight="1" thickBot="1">
      <c r="A700" s="134" t="s">
        <v>61</v>
      </c>
      <c r="B700" s="133">
        <v>10.130000000000001</v>
      </c>
      <c r="D700" s="198"/>
    </row>
    <row r="701" spans="1:8" ht="13.5" customHeight="1" thickBot="1">
      <c r="A701" s="134" t="s">
        <v>179</v>
      </c>
      <c r="B701" s="133">
        <v>2.9</v>
      </c>
      <c r="D701" s="198"/>
    </row>
    <row r="702" spans="1:8" ht="13.5" customHeight="1" thickBot="1">
      <c r="A702" s="134" t="s">
        <v>61</v>
      </c>
      <c r="B702" s="133">
        <v>8.07</v>
      </c>
      <c r="D702" s="198"/>
    </row>
    <row r="703" spans="1:8" ht="13.5" customHeight="1" thickBot="1">
      <c r="A703" s="134" t="s">
        <v>178</v>
      </c>
      <c r="B703" s="133">
        <v>23.09</v>
      </c>
      <c r="D703" s="198"/>
    </row>
    <row r="704" spans="1:8" ht="13.5" customHeight="1" thickBot="1">
      <c r="A704" s="134" t="s">
        <v>177</v>
      </c>
      <c r="B704" s="133">
        <v>17.239999999999998</v>
      </c>
      <c r="D704" s="198"/>
    </row>
    <row r="705" spans="1:8" ht="13.5" customHeight="1" thickBot="1">
      <c r="A705" s="134" t="s">
        <v>176</v>
      </c>
      <c r="B705" s="133">
        <v>25.09</v>
      </c>
      <c r="D705" s="198"/>
    </row>
    <row r="706" spans="1:8" ht="13.5" customHeight="1" thickBot="1">
      <c r="A706" s="134" t="s">
        <v>175</v>
      </c>
      <c r="B706" s="133">
        <v>6.59</v>
      </c>
      <c r="C706" s="106"/>
      <c r="D706" s="198"/>
      <c r="H706" s="198"/>
    </row>
    <row r="707" spans="1:8" ht="13.5" customHeight="1" thickBot="1">
      <c r="A707" s="132" t="s">
        <v>13</v>
      </c>
      <c r="B707" s="131">
        <f>SUM(B685:B706)</f>
        <v>291.05999999999995</v>
      </c>
      <c r="D707" s="221"/>
    </row>
    <row r="708" spans="1:8" ht="13.5" customHeight="1" thickBot="1">
      <c r="A708" s="1"/>
      <c r="B708" s="60"/>
    </row>
    <row r="709" spans="1:8" ht="13.5" customHeight="1" thickBot="1">
      <c r="A709" s="40" t="s">
        <v>174</v>
      </c>
      <c r="B709" s="115">
        <f>B650+B681+B707</f>
        <v>1364.71</v>
      </c>
    </row>
    <row r="710" spans="1:8" ht="13.5" customHeight="1">
      <c r="A710" s="130"/>
      <c r="B710" s="129"/>
    </row>
    <row r="711" spans="1:8">
      <c r="A711" s="130"/>
      <c r="B711" s="129"/>
    </row>
    <row r="712" spans="1:8">
      <c r="A712" s="15" t="s">
        <v>173</v>
      </c>
    </row>
    <row r="713" spans="1:8" ht="13.8" thickBot="1"/>
    <row r="714" spans="1:8" ht="14.4" thickBot="1">
      <c r="A714" s="102" t="s">
        <v>28</v>
      </c>
      <c r="B714" s="41" t="s">
        <v>27</v>
      </c>
    </row>
    <row r="715" spans="1:8">
      <c r="A715" s="65" t="s">
        <v>172</v>
      </c>
      <c r="B715" s="64">
        <v>58.8</v>
      </c>
    </row>
    <row r="716" spans="1:8">
      <c r="A716" s="61" t="s">
        <v>171</v>
      </c>
      <c r="B716" s="63">
        <v>11.6</v>
      </c>
    </row>
    <row r="717" spans="1:8">
      <c r="A717" s="61" t="s">
        <v>170</v>
      </c>
      <c r="B717" s="63">
        <v>4.5</v>
      </c>
    </row>
    <row r="718" spans="1:8" ht="13.8" thickBot="1">
      <c r="A718" s="61" t="s">
        <v>71</v>
      </c>
      <c r="B718" s="63">
        <v>3</v>
      </c>
    </row>
    <row r="719" spans="1:8" ht="13.8" thickBot="1">
      <c r="A719" s="40" t="s">
        <v>169</v>
      </c>
      <c r="B719" s="115">
        <f>SUM(B715:B718)</f>
        <v>77.899999999999991</v>
      </c>
    </row>
    <row r="720" spans="1:8">
      <c r="A720" s="130"/>
      <c r="B720" s="129"/>
      <c r="D720" s="106"/>
      <c r="E720" s="106"/>
      <c r="F720" s="106"/>
      <c r="G720" s="106"/>
      <c r="H720" s="106"/>
    </row>
    <row r="721" spans="1:3">
      <c r="A721" s="130"/>
      <c r="B721" s="129"/>
    </row>
    <row r="722" spans="1:3">
      <c r="A722" s="130"/>
      <c r="B722" s="129"/>
    </row>
    <row r="723" spans="1:3">
      <c r="A723" s="114" t="s">
        <v>132</v>
      </c>
      <c r="B723" s="113">
        <f>B428+B434+B464+B491+B605+B719+B709</f>
        <v>10804.43</v>
      </c>
      <c r="C723" s="309" t="s">
        <v>25</v>
      </c>
    </row>
    <row r="726" spans="1:3">
      <c r="A726" s="31" t="s">
        <v>24</v>
      </c>
    </row>
    <row r="727" spans="1:3" ht="13.8" thickBot="1"/>
    <row r="728" spans="1:3" ht="27" thickBot="1">
      <c r="A728" s="128" t="s">
        <v>23</v>
      </c>
      <c r="B728" s="35" t="s">
        <v>22</v>
      </c>
      <c r="C728" s="127" t="s">
        <v>21</v>
      </c>
    </row>
    <row r="729" spans="1:3" ht="26.4">
      <c r="A729" s="361" t="s">
        <v>168</v>
      </c>
      <c r="B729" s="54" t="s">
        <v>38</v>
      </c>
      <c r="C729" s="126">
        <v>109</v>
      </c>
    </row>
    <row r="730" spans="1:3">
      <c r="A730" s="362"/>
      <c r="B730" s="54" t="s">
        <v>158</v>
      </c>
      <c r="C730" s="56">
        <v>16</v>
      </c>
    </row>
    <row r="731" spans="1:3" ht="26.4">
      <c r="A731" s="394" t="s">
        <v>167</v>
      </c>
      <c r="B731" s="54" t="s">
        <v>38</v>
      </c>
      <c r="C731" s="57">
        <v>123</v>
      </c>
    </row>
    <row r="732" spans="1:3">
      <c r="A732" s="395"/>
      <c r="B732" s="72" t="s">
        <v>160</v>
      </c>
      <c r="C732" s="56">
        <v>27</v>
      </c>
    </row>
    <row r="733" spans="1:3" ht="26.4">
      <c r="A733" s="392" t="s">
        <v>166</v>
      </c>
      <c r="B733" s="54" t="s">
        <v>38</v>
      </c>
      <c r="C733" s="32">
        <v>182</v>
      </c>
    </row>
    <row r="734" spans="1:3">
      <c r="A734" s="362"/>
      <c r="B734" s="72" t="s">
        <v>160</v>
      </c>
      <c r="C734" s="56">
        <v>24</v>
      </c>
    </row>
    <row r="735" spans="1:3" ht="26.4">
      <c r="A735" s="396" t="s">
        <v>165</v>
      </c>
      <c r="B735" s="72" t="s">
        <v>164</v>
      </c>
      <c r="C735" s="32">
        <v>2</v>
      </c>
    </row>
    <row r="736" spans="1:3">
      <c r="A736" s="388"/>
      <c r="B736" s="72" t="s">
        <v>163</v>
      </c>
      <c r="C736" s="56">
        <v>9</v>
      </c>
    </row>
    <row r="737" spans="1:3" ht="26.4">
      <c r="A737" s="392" t="s">
        <v>162</v>
      </c>
      <c r="B737" s="72" t="s">
        <v>161</v>
      </c>
      <c r="C737" s="32">
        <v>64</v>
      </c>
    </row>
    <row r="738" spans="1:3">
      <c r="A738" s="362"/>
      <c r="B738" s="72" t="s">
        <v>160</v>
      </c>
      <c r="C738" s="56">
        <v>38</v>
      </c>
    </row>
    <row r="739" spans="1:3" s="45" customFormat="1" ht="26.4">
      <c r="A739" s="394" t="s">
        <v>159</v>
      </c>
      <c r="B739" s="125" t="s">
        <v>38</v>
      </c>
      <c r="C739" s="57">
        <v>91</v>
      </c>
    </row>
    <row r="740" spans="1:3" s="45" customFormat="1">
      <c r="A740" s="395"/>
      <c r="B740" s="125" t="s">
        <v>158</v>
      </c>
      <c r="C740" s="124">
        <v>18</v>
      </c>
    </row>
    <row r="742" spans="1:3">
      <c r="A742" s="31" t="s">
        <v>15</v>
      </c>
    </row>
    <row r="743" spans="1:3">
      <c r="B743" s="1"/>
      <c r="C743" s="1"/>
    </row>
    <row r="744" spans="1:3" ht="13.8" thickBot="1">
      <c r="A744" s="50"/>
      <c r="B744" s="1"/>
      <c r="C744" s="1"/>
    </row>
    <row r="745" spans="1:3" ht="13.8" thickBot="1">
      <c r="A745" s="18" t="s">
        <v>6</v>
      </c>
      <c r="B745" s="18" t="s">
        <v>5</v>
      </c>
      <c r="C745" s="81"/>
    </row>
    <row r="746" spans="1:3">
      <c r="A746" s="358" t="s">
        <v>577</v>
      </c>
      <c r="B746" s="355">
        <f>B723-B749</f>
        <v>10066.43</v>
      </c>
      <c r="C746" s="363"/>
    </row>
    <row r="747" spans="1:3" ht="8.25" customHeight="1">
      <c r="A747" s="359"/>
      <c r="B747" s="356"/>
      <c r="C747" s="363"/>
    </row>
    <row r="748" spans="1:3" ht="12.75" hidden="1" customHeight="1">
      <c r="A748" s="360"/>
      <c r="B748" s="357"/>
      <c r="C748" s="363"/>
    </row>
    <row r="749" spans="1:3" ht="13.8" thickBot="1">
      <c r="A749" s="47" t="s">
        <v>157</v>
      </c>
      <c r="B749" s="46">
        <v>738</v>
      </c>
    </row>
    <row r="750" spans="1:3" ht="13.8" thickBot="1">
      <c r="A750" s="30" t="s">
        <v>13</v>
      </c>
      <c r="B750" s="29">
        <f>SUM(B746:B749)</f>
        <v>10804.43</v>
      </c>
      <c r="C750" s="45"/>
    </row>
    <row r="753" spans="1:8" ht="15.6">
      <c r="A753" s="44" t="s">
        <v>30</v>
      </c>
    </row>
    <row r="755" spans="1:8">
      <c r="A755" s="264" t="s">
        <v>578</v>
      </c>
    </row>
    <row r="756" spans="1:8">
      <c r="A756" s="68" t="s">
        <v>156</v>
      </c>
    </row>
    <row r="757" spans="1:8">
      <c r="A757" s="68" t="s">
        <v>155</v>
      </c>
    </row>
    <row r="759" spans="1:8" ht="13.8" thickBot="1">
      <c r="A759" s="120" t="s">
        <v>154</v>
      </c>
    </row>
    <row r="760" spans="1:8" ht="13.8">
      <c r="A760" s="119" t="s">
        <v>28</v>
      </c>
      <c r="B760" s="71" t="s">
        <v>27</v>
      </c>
      <c r="D760" s="1"/>
      <c r="E760" s="1"/>
      <c r="F760" s="1"/>
      <c r="G760" s="1"/>
      <c r="H760" s="1"/>
    </row>
    <row r="761" spans="1:8">
      <c r="A761" s="117" t="s">
        <v>151</v>
      </c>
      <c r="B761" s="63">
        <v>217.1</v>
      </c>
      <c r="E761" s="73"/>
    </row>
    <row r="762" spans="1:8">
      <c r="A762" s="117" t="s">
        <v>153</v>
      </c>
      <c r="B762" s="63">
        <v>26</v>
      </c>
      <c r="E762" s="261"/>
      <c r="F762" s="73"/>
    </row>
    <row r="763" spans="1:8">
      <c r="A763" s="117" t="s">
        <v>136</v>
      </c>
      <c r="B763" s="63">
        <v>215.9</v>
      </c>
      <c r="D763" s="73"/>
      <c r="E763" s="315"/>
    </row>
    <row r="764" spans="1:8">
      <c r="A764" s="117" t="s">
        <v>150</v>
      </c>
      <c r="B764" s="63">
        <v>33.799999999999997</v>
      </c>
      <c r="D764" s="73"/>
    </row>
    <row r="765" spans="1:8">
      <c r="A765" s="117" t="s">
        <v>137</v>
      </c>
      <c r="B765" s="63">
        <v>77.5</v>
      </c>
      <c r="H765" s="73"/>
    </row>
    <row r="766" spans="1:8">
      <c r="A766" s="117" t="s">
        <v>149</v>
      </c>
      <c r="B766" s="63">
        <v>17</v>
      </c>
      <c r="E766" s="73"/>
    </row>
    <row r="767" spans="1:8">
      <c r="A767" s="117" t="s">
        <v>148</v>
      </c>
      <c r="B767" s="63">
        <v>16.7</v>
      </c>
      <c r="H767" s="73"/>
    </row>
    <row r="768" spans="1:8" ht="13.8" thickBot="1">
      <c r="A768" s="59" t="s">
        <v>147</v>
      </c>
      <c r="B768" s="62">
        <v>28.9</v>
      </c>
      <c r="H768" s="73"/>
    </row>
    <row r="769" spans="1:8" ht="13.8" thickBot="1">
      <c r="A769" s="30" t="s">
        <v>13</v>
      </c>
      <c r="B769" s="115">
        <f>SUM(B761:B768)</f>
        <v>632.9</v>
      </c>
    </row>
    <row r="772" spans="1:8" ht="13.8" thickBot="1">
      <c r="A772" s="120" t="s">
        <v>152</v>
      </c>
    </row>
    <row r="773" spans="1:8" ht="14.4" thickBot="1">
      <c r="A773" s="102" t="s">
        <v>28</v>
      </c>
      <c r="B773" s="41" t="s">
        <v>27</v>
      </c>
    </row>
    <row r="774" spans="1:8">
      <c r="A774" s="123" t="s">
        <v>151</v>
      </c>
      <c r="B774" s="64">
        <v>500.6</v>
      </c>
      <c r="E774" s="73"/>
    </row>
    <row r="775" spans="1:8">
      <c r="A775" s="117" t="s">
        <v>143</v>
      </c>
      <c r="B775" s="63">
        <v>85.6</v>
      </c>
      <c r="F775" s="73"/>
    </row>
    <row r="776" spans="1:8">
      <c r="A776" s="117" t="s">
        <v>136</v>
      </c>
      <c r="B776" s="63">
        <v>459.4</v>
      </c>
      <c r="D776" s="73"/>
    </row>
    <row r="777" spans="1:8">
      <c r="A777" s="117" t="s">
        <v>150</v>
      </c>
      <c r="B777" s="63">
        <v>49</v>
      </c>
      <c r="D777" s="73"/>
    </row>
    <row r="778" spans="1:8">
      <c r="A778" s="117" t="s">
        <v>137</v>
      </c>
      <c r="B778" s="63">
        <v>172</v>
      </c>
      <c r="H778" s="73"/>
    </row>
    <row r="779" spans="1:8">
      <c r="A779" s="117" t="s">
        <v>149</v>
      </c>
      <c r="B779" s="63">
        <v>62.6</v>
      </c>
      <c r="E779" s="73"/>
    </row>
    <row r="780" spans="1:8">
      <c r="A780" s="117" t="s">
        <v>148</v>
      </c>
      <c r="B780" s="63">
        <v>37.5</v>
      </c>
      <c r="H780" s="73"/>
    </row>
    <row r="781" spans="1:8">
      <c r="A781" s="117" t="s">
        <v>147</v>
      </c>
      <c r="B781" s="63">
        <v>44.3</v>
      </c>
      <c r="H781" s="73"/>
    </row>
    <row r="782" spans="1:8">
      <c r="A782" s="117" t="s">
        <v>146</v>
      </c>
      <c r="B782" s="58">
        <v>11.2</v>
      </c>
      <c r="D782" s="60"/>
    </row>
    <row r="783" spans="1:8" ht="13.8" thickBot="1">
      <c r="A783" s="59" t="s">
        <v>145</v>
      </c>
      <c r="B783" s="122">
        <v>77.2</v>
      </c>
      <c r="E783" s="60"/>
    </row>
    <row r="784" spans="1:8" ht="13.8" thickBot="1">
      <c r="A784" s="30" t="s">
        <v>13</v>
      </c>
      <c r="B784" s="121">
        <f>SUM(B774:B783)</f>
        <v>1499.3999999999999</v>
      </c>
    </row>
    <row r="787" spans="1:16" ht="13.8" thickBot="1">
      <c r="A787" s="120" t="s">
        <v>144</v>
      </c>
    </row>
    <row r="788" spans="1:16" ht="14.4" thickBot="1">
      <c r="A788" s="102" t="s">
        <v>28</v>
      </c>
      <c r="B788" s="41" t="s">
        <v>27</v>
      </c>
    </row>
    <row r="789" spans="1:16">
      <c r="A789" s="117" t="s">
        <v>143</v>
      </c>
      <c r="B789" s="64">
        <v>74.2</v>
      </c>
      <c r="F789" s="73"/>
    </row>
    <row r="790" spans="1:16">
      <c r="A790" s="117" t="s">
        <v>136</v>
      </c>
      <c r="B790" s="63">
        <v>53.3</v>
      </c>
      <c r="D790" s="73"/>
    </row>
    <row r="791" spans="1:16">
      <c r="A791" s="117" t="s">
        <v>137</v>
      </c>
      <c r="B791" s="63">
        <v>30.2</v>
      </c>
      <c r="H791" s="73"/>
    </row>
    <row r="792" spans="1:16">
      <c r="A792" s="117" t="s">
        <v>142</v>
      </c>
      <c r="B792" s="63">
        <v>14.1</v>
      </c>
      <c r="D792" s="73"/>
    </row>
    <row r="793" spans="1:16">
      <c r="A793" s="1" t="s">
        <v>141</v>
      </c>
      <c r="B793" s="63">
        <v>6.4</v>
      </c>
      <c r="H793" s="73"/>
    </row>
    <row r="794" spans="1:16" ht="13.8" thickBot="1">
      <c r="A794" s="117" t="s">
        <v>140</v>
      </c>
      <c r="B794" s="62">
        <v>3.4</v>
      </c>
      <c r="D794" s="73"/>
    </row>
    <row r="795" spans="1:16" ht="13.8" thickBot="1">
      <c r="A795" s="30" t="s">
        <v>13</v>
      </c>
      <c r="B795" s="115">
        <f>SUM(B789:B794)</f>
        <v>181.6</v>
      </c>
    </row>
    <row r="797" spans="1:16" ht="13.8" thickBot="1">
      <c r="A797" s="120" t="s">
        <v>139</v>
      </c>
    </row>
    <row r="798" spans="1:16" ht="13.8">
      <c r="A798" s="119" t="s">
        <v>28</v>
      </c>
      <c r="B798" s="71" t="s">
        <v>27</v>
      </c>
    </row>
    <row r="799" spans="1:16">
      <c r="A799" s="118" t="s">
        <v>138</v>
      </c>
      <c r="B799" s="63">
        <v>89.8</v>
      </c>
      <c r="D799" s="73"/>
    </row>
    <row r="800" spans="1:16">
      <c r="A800" s="117" t="s">
        <v>137</v>
      </c>
      <c r="B800" s="63">
        <v>39.299999999999997</v>
      </c>
      <c r="H800" s="73"/>
      <c r="L800" s="326"/>
      <c r="M800" s="326"/>
      <c r="N800" s="326"/>
      <c r="O800" s="326"/>
      <c r="P800" s="326"/>
    </row>
    <row r="801" spans="1:16">
      <c r="A801" s="117" t="s">
        <v>136</v>
      </c>
      <c r="B801" s="63">
        <v>134.6</v>
      </c>
      <c r="D801" s="73"/>
      <c r="L801" s="106"/>
      <c r="M801" s="106"/>
      <c r="N801" s="106"/>
      <c r="O801" s="106"/>
      <c r="P801" s="106"/>
    </row>
    <row r="802" spans="1:16">
      <c r="A802" s="49" t="s">
        <v>135</v>
      </c>
      <c r="B802" s="63">
        <v>78.650000000000006</v>
      </c>
      <c r="D802" s="73"/>
    </row>
    <row r="803" spans="1:16" ht="13.8">
      <c r="A803" s="116" t="s">
        <v>134</v>
      </c>
      <c r="B803" s="63">
        <v>51.3</v>
      </c>
      <c r="D803" s="73"/>
    </row>
    <row r="804" spans="1:16" ht="14.4" thickBot="1">
      <c r="A804" s="116" t="s">
        <v>133</v>
      </c>
      <c r="B804" s="63">
        <v>27.4</v>
      </c>
      <c r="F804" s="73"/>
    </row>
    <row r="805" spans="1:16" ht="13.8" thickBot="1">
      <c r="A805" s="30" t="s">
        <v>13</v>
      </c>
      <c r="B805" s="115">
        <f>SUM(B799:B804)</f>
        <v>421.05</v>
      </c>
      <c r="D805" s="106"/>
      <c r="E805" s="106"/>
      <c r="F805" s="106"/>
      <c r="G805" s="106"/>
      <c r="H805" s="106"/>
    </row>
    <row r="807" spans="1:16">
      <c r="A807" s="114" t="s">
        <v>132</v>
      </c>
      <c r="B807" s="113">
        <f>B769+B784+B795+B805</f>
        <v>2734.95</v>
      </c>
      <c r="C807" s="37" t="s">
        <v>25</v>
      </c>
    </row>
    <row r="810" spans="1:16">
      <c r="A810" s="31" t="s">
        <v>24</v>
      </c>
    </row>
    <row r="811" spans="1:16" ht="13.8" thickBot="1"/>
    <row r="812" spans="1:16" ht="26.4">
      <c r="A812" s="36" t="s">
        <v>23</v>
      </c>
      <c r="B812" s="35" t="s">
        <v>22</v>
      </c>
      <c r="C812" s="34" t="s">
        <v>21</v>
      </c>
    </row>
    <row r="813" spans="1:16" ht="26.4">
      <c r="A813" s="392" t="s">
        <v>131</v>
      </c>
      <c r="B813" s="54" t="s">
        <v>129</v>
      </c>
      <c r="C813" s="32">
        <v>8</v>
      </c>
    </row>
    <row r="814" spans="1:16" ht="26.4">
      <c r="A814" s="393"/>
      <c r="B814" s="54" t="s">
        <v>130</v>
      </c>
      <c r="C814" s="32">
        <v>7</v>
      </c>
    </row>
    <row r="815" spans="1:16" ht="26.4">
      <c r="A815" s="393"/>
      <c r="B815" s="54" t="s">
        <v>129</v>
      </c>
      <c r="C815" s="32">
        <v>3</v>
      </c>
    </row>
    <row r="816" spans="1:16" ht="26.4">
      <c r="A816" s="393"/>
      <c r="B816" s="72" t="s">
        <v>128</v>
      </c>
      <c r="C816" s="32">
        <v>101</v>
      </c>
    </row>
    <row r="817" spans="1:3" ht="26.4">
      <c r="A817" s="393"/>
      <c r="B817" s="54" t="s">
        <v>127</v>
      </c>
      <c r="C817" s="32">
        <v>1</v>
      </c>
    </row>
    <row r="818" spans="1:3" ht="26.4">
      <c r="A818" s="393"/>
      <c r="B818" s="112" t="s">
        <v>126</v>
      </c>
      <c r="C818" s="32">
        <v>1</v>
      </c>
    </row>
    <row r="819" spans="1:3" ht="39.6">
      <c r="A819" s="393"/>
      <c r="B819" s="72" t="s">
        <v>125</v>
      </c>
      <c r="C819" s="32">
        <v>2</v>
      </c>
    </row>
    <row r="820" spans="1:3" ht="39.6">
      <c r="A820" s="362"/>
      <c r="B820" s="72" t="s">
        <v>124</v>
      </c>
      <c r="C820" s="32">
        <v>1</v>
      </c>
    </row>
    <row r="821" spans="1:3">
      <c r="A821" s="111"/>
      <c r="B821" s="111"/>
      <c r="C821" s="104"/>
    </row>
    <row r="822" spans="1:3">
      <c r="A822" s="111"/>
      <c r="B822" s="111"/>
      <c r="C822" s="104"/>
    </row>
    <row r="823" spans="1:3">
      <c r="A823" s="31" t="s">
        <v>15</v>
      </c>
      <c r="B823" s="1"/>
      <c r="C823" s="104"/>
    </row>
    <row r="824" spans="1:3" ht="13.8" thickBot="1">
      <c r="A824" s="50"/>
      <c r="B824" s="1"/>
      <c r="C824" s="104"/>
    </row>
    <row r="825" spans="1:3" ht="13.8" thickBot="1">
      <c r="A825" s="18" t="s">
        <v>6</v>
      </c>
      <c r="B825" s="18" t="s">
        <v>5</v>
      </c>
    </row>
    <row r="826" spans="1:3">
      <c r="A826" s="388" t="s">
        <v>33</v>
      </c>
      <c r="B826" s="357">
        <v>1820.15</v>
      </c>
    </row>
    <row r="827" spans="1:3">
      <c r="A827" s="389"/>
      <c r="B827" s="390"/>
    </row>
    <row r="828" spans="1:3">
      <c r="A828" s="389"/>
      <c r="B828" s="390"/>
    </row>
    <row r="829" spans="1:3" ht="13.8" thickBot="1">
      <c r="A829" s="52" t="s">
        <v>32</v>
      </c>
      <c r="B829" s="48">
        <v>914.8</v>
      </c>
    </row>
    <row r="830" spans="1:3" ht="13.8" thickBot="1">
      <c r="A830" s="30" t="s">
        <v>13</v>
      </c>
      <c r="B830" s="29">
        <f>SUM(B826:B829)</f>
        <v>2734.95</v>
      </c>
    </row>
    <row r="833" spans="1:4" ht="17.399999999999999">
      <c r="A833" s="110" t="s">
        <v>1</v>
      </c>
      <c r="B833" s="109">
        <f>B807+B723+B307</f>
        <v>23029.33</v>
      </c>
      <c r="C833" s="108" t="s">
        <v>25</v>
      </c>
    </row>
    <row r="835" spans="1:4" ht="27.6">
      <c r="A835" s="387"/>
      <c r="B835" s="387"/>
      <c r="C835" s="387"/>
      <c r="D835" s="387"/>
    </row>
    <row r="836" spans="1:4">
      <c r="B836" s="106"/>
      <c r="C836" s="107"/>
    </row>
    <row r="837" spans="1:4" ht="13.8">
      <c r="B837" s="106"/>
      <c r="C837" s="105"/>
    </row>
    <row r="839" spans="1:4" ht="15.6">
      <c r="A839" s="44" t="s">
        <v>123</v>
      </c>
      <c r="B839" s="44"/>
    </row>
    <row r="842" spans="1:4">
      <c r="A842" s="15" t="s">
        <v>121</v>
      </c>
    </row>
    <row r="843" spans="1:4">
      <c r="A843" s="15"/>
    </row>
    <row r="844" spans="1:4">
      <c r="A844" s="15" t="s">
        <v>116</v>
      </c>
    </row>
    <row r="845" spans="1:4">
      <c r="A845" s="15"/>
    </row>
    <row r="846" spans="1:4">
      <c r="A846" s="15" t="s">
        <v>122</v>
      </c>
    </row>
    <row r="847" spans="1:4">
      <c r="A847" s="15"/>
    </row>
    <row r="848" spans="1:4">
      <c r="A848" s="15" t="s">
        <v>586</v>
      </c>
    </row>
    <row r="849" spans="1:2">
      <c r="A849" s="15"/>
    </row>
    <row r="850" spans="1:2">
      <c r="A850" s="15" t="s">
        <v>100</v>
      </c>
    </row>
    <row r="853" spans="1:2" ht="13.8" thickBot="1">
      <c r="A853" s="15" t="s">
        <v>121</v>
      </c>
      <c r="B853" s="1"/>
    </row>
    <row r="854" spans="1:2" ht="13.8" thickBot="1">
      <c r="A854" s="102" t="s">
        <v>28</v>
      </c>
      <c r="B854" s="41" t="s">
        <v>99</v>
      </c>
    </row>
    <row r="855" spans="1:2">
      <c r="A855" s="101" t="s">
        <v>120</v>
      </c>
      <c r="B855" s="100">
        <v>273.62</v>
      </c>
    </row>
    <row r="856" spans="1:2">
      <c r="A856" s="99" t="s">
        <v>104</v>
      </c>
      <c r="B856" s="98">
        <v>23.75</v>
      </c>
    </row>
    <row r="857" spans="1:2">
      <c r="A857" s="99" t="s">
        <v>119</v>
      </c>
      <c r="B857" s="98">
        <v>96.76</v>
      </c>
    </row>
    <row r="858" spans="1:2" ht="13.8" thickBot="1">
      <c r="A858" s="99" t="s">
        <v>118</v>
      </c>
      <c r="B858" s="98">
        <v>24.69</v>
      </c>
    </row>
    <row r="859" spans="1:2" ht="13.8" thickBot="1">
      <c r="A859" s="30" t="s">
        <v>117</v>
      </c>
      <c r="B859" s="97">
        <f>SUM(B855:B858)</f>
        <v>418.82</v>
      </c>
    </row>
    <row r="863" spans="1:2" ht="13.8" thickBot="1">
      <c r="A863" s="15" t="s">
        <v>116</v>
      </c>
      <c r="B863" s="1"/>
    </row>
    <row r="864" spans="1:2" ht="13.8" thickBot="1">
      <c r="A864" s="102" t="s">
        <v>28</v>
      </c>
      <c r="B864" s="41" t="s">
        <v>99</v>
      </c>
    </row>
    <row r="865" spans="1:7">
      <c r="A865" s="101" t="s">
        <v>115</v>
      </c>
      <c r="B865" s="100">
        <v>6.79</v>
      </c>
    </row>
    <row r="866" spans="1:7">
      <c r="A866" s="99" t="s">
        <v>104</v>
      </c>
      <c r="B866" s="98">
        <v>4.5599999999999996</v>
      </c>
    </row>
    <row r="867" spans="1:7">
      <c r="A867" s="99" t="s">
        <v>114</v>
      </c>
      <c r="B867" s="98">
        <v>15.95</v>
      </c>
    </row>
    <row r="868" spans="1:7" ht="13.8" thickBot="1">
      <c r="A868" s="99" t="s">
        <v>113</v>
      </c>
      <c r="B868" s="98">
        <v>16.670000000000002</v>
      </c>
    </row>
    <row r="869" spans="1:7" ht="13.8" thickBot="1">
      <c r="A869" s="30" t="s">
        <v>112</v>
      </c>
      <c r="B869" s="97">
        <f>SUM(B865:B868)</f>
        <v>43.97</v>
      </c>
    </row>
    <row r="872" spans="1:7" ht="13.8" thickBot="1">
      <c r="A872" s="15" t="s">
        <v>111</v>
      </c>
      <c r="B872" s="1"/>
      <c r="C872" s="104"/>
    </row>
    <row r="873" spans="1:7" ht="13.8" thickBot="1">
      <c r="A873" s="102" t="s">
        <v>28</v>
      </c>
      <c r="B873" s="41" t="s">
        <v>99</v>
      </c>
    </row>
    <row r="874" spans="1:7">
      <c r="A874" s="101" t="s">
        <v>105</v>
      </c>
      <c r="B874" s="100">
        <v>15.67</v>
      </c>
    </row>
    <row r="875" spans="1:7">
      <c r="A875" s="99" t="s">
        <v>110</v>
      </c>
      <c r="B875" s="98">
        <v>25.27</v>
      </c>
      <c r="C875" s="1"/>
    </row>
    <row r="876" spans="1:7">
      <c r="A876" s="99" t="s">
        <v>109</v>
      </c>
      <c r="B876" s="98">
        <v>7.4</v>
      </c>
    </row>
    <row r="877" spans="1:7">
      <c r="A877" s="99" t="s">
        <v>108</v>
      </c>
      <c r="B877" s="98">
        <v>64.349999999999994</v>
      </c>
    </row>
    <row r="878" spans="1:7" ht="13.8" thickBot="1">
      <c r="A878" s="99" t="s">
        <v>107</v>
      </c>
      <c r="B878" s="98">
        <v>19.32</v>
      </c>
    </row>
    <row r="879" spans="1:7" ht="13.8" thickBot="1">
      <c r="A879" s="30" t="s">
        <v>587</v>
      </c>
      <c r="B879" s="97">
        <f>SUM(B874:B878)</f>
        <v>132.01</v>
      </c>
      <c r="G879" s="60"/>
    </row>
    <row r="882" spans="1:2" ht="13.8" thickBot="1">
      <c r="A882" s="15" t="s">
        <v>106</v>
      </c>
      <c r="B882" s="1"/>
    </row>
    <row r="883" spans="1:2" ht="13.8" thickBot="1">
      <c r="A883" s="102" t="s">
        <v>28</v>
      </c>
      <c r="B883" s="41" t="s">
        <v>99</v>
      </c>
    </row>
    <row r="884" spans="1:2">
      <c r="A884" s="101" t="s">
        <v>105</v>
      </c>
      <c r="B884" s="100">
        <v>14.47</v>
      </c>
    </row>
    <row r="885" spans="1:2">
      <c r="A885" s="99" t="s">
        <v>104</v>
      </c>
      <c r="B885" s="98">
        <v>4.42</v>
      </c>
    </row>
    <row r="886" spans="1:2">
      <c r="A886" s="99" t="s">
        <v>103</v>
      </c>
      <c r="B886" s="98">
        <v>11.41</v>
      </c>
    </row>
    <row r="887" spans="1:2" ht="13.8" thickBot="1">
      <c r="A887" s="99" t="s">
        <v>102</v>
      </c>
      <c r="B887" s="98">
        <v>21.81</v>
      </c>
    </row>
    <row r="888" spans="1:2" ht="13.8" thickBot="1">
      <c r="A888" s="30" t="s">
        <v>101</v>
      </c>
      <c r="B888" s="97">
        <f>SUM(B884:B887)</f>
        <v>52.11</v>
      </c>
    </row>
    <row r="891" spans="1:2" ht="13.8" thickBot="1">
      <c r="A891" s="15" t="s">
        <v>100</v>
      </c>
      <c r="B891" s="1"/>
    </row>
    <row r="892" spans="1:2" ht="13.8" thickBot="1">
      <c r="A892" s="102" t="s">
        <v>28</v>
      </c>
      <c r="B892" s="41" t="s">
        <v>99</v>
      </c>
    </row>
    <row r="893" spans="1:2">
      <c r="A893" s="101" t="s">
        <v>98</v>
      </c>
      <c r="B893" s="100">
        <v>32.92</v>
      </c>
    </row>
    <row r="894" spans="1:2">
      <c r="A894" s="99" t="s">
        <v>97</v>
      </c>
      <c r="B894" s="98">
        <v>29.94</v>
      </c>
    </row>
    <row r="895" spans="1:2">
      <c r="A895" s="99" t="s">
        <v>96</v>
      </c>
      <c r="B895" s="98">
        <v>6.09</v>
      </c>
    </row>
    <row r="896" spans="1:2">
      <c r="A896" s="99" t="s">
        <v>95</v>
      </c>
      <c r="B896" s="98">
        <v>13.68</v>
      </c>
    </row>
    <row r="897" spans="1:4" ht="13.8" thickBot="1">
      <c r="A897" s="99" t="s">
        <v>94</v>
      </c>
      <c r="B897" s="98">
        <v>19.170000000000002</v>
      </c>
    </row>
    <row r="898" spans="1:4" ht="13.8" thickBot="1">
      <c r="A898" s="30" t="s">
        <v>93</v>
      </c>
      <c r="B898" s="97">
        <f>SUM(B893:B897)</f>
        <v>101.8</v>
      </c>
    </row>
    <row r="902" spans="1:4">
      <c r="A902" s="37" t="s">
        <v>26</v>
      </c>
      <c r="B902" s="38">
        <f>B898+B888+B879+B869+B859</f>
        <v>748.71</v>
      </c>
      <c r="C902" s="37" t="s">
        <v>25</v>
      </c>
      <c r="D902" s="96"/>
    </row>
    <row r="905" spans="1:4">
      <c r="A905" s="31" t="s">
        <v>24</v>
      </c>
      <c r="B905" s="1"/>
      <c r="C905" s="1"/>
      <c r="D905" s="1"/>
    </row>
    <row r="906" spans="1:4" ht="14.4" thickBot="1">
      <c r="A906" s="95"/>
      <c r="B906" s="1"/>
      <c r="C906" s="1"/>
      <c r="D906" s="1"/>
    </row>
    <row r="907" spans="1:4" ht="27" thickBot="1">
      <c r="A907" s="13" t="s">
        <v>7</v>
      </c>
      <c r="B907" s="94" t="s">
        <v>23</v>
      </c>
      <c r="C907" s="94" t="s">
        <v>22</v>
      </c>
      <c r="D907" s="94" t="s">
        <v>21</v>
      </c>
    </row>
    <row r="908" spans="1:4" ht="13.8" thickBot="1">
      <c r="A908" s="391">
        <v>1</v>
      </c>
      <c r="B908" s="89"/>
      <c r="C908" s="90" t="s">
        <v>92</v>
      </c>
      <c r="D908" s="90">
        <v>22</v>
      </c>
    </row>
    <row r="909" spans="1:4" ht="13.8" thickBot="1">
      <c r="A909" s="380"/>
      <c r="B909" s="89" t="s">
        <v>91</v>
      </c>
      <c r="C909" s="90" t="s">
        <v>90</v>
      </c>
      <c r="D909" s="90">
        <v>11</v>
      </c>
    </row>
    <row r="910" spans="1:4" ht="13.8" thickBot="1">
      <c r="A910" s="380"/>
      <c r="B910" s="89"/>
      <c r="C910" s="90" t="s">
        <v>89</v>
      </c>
      <c r="D910" s="90">
        <v>3</v>
      </c>
    </row>
    <row r="911" spans="1:4" ht="13.8" thickBot="1">
      <c r="A911" s="381"/>
      <c r="B911" s="90"/>
      <c r="C911" s="90" t="s">
        <v>88</v>
      </c>
      <c r="D911" s="90">
        <v>2</v>
      </c>
    </row>
    <row r="912" spans="1:4">
      <c r="A912" s="93"/>
      <c r="B912" s="89"/>
      <c r="C912" s="364" t="s">
        <v>80</v>
      </c>
      <c r="D912" s="364">
        <v>6</v>
      </c>
    </row>
    <row r="913" spans="1:5" ht="13.8" thickBot="1">
      <c r="A913" s="93">
        <v>2</v>
      </c>
      <c r="B913" s="89" t="s">
        <v>87</v>
      </c>
      <c r="C913" s="384"/>
      <c r="D913" s="365"/>
    </row>
    <row r="914" spans="1:5" ht="13.8">
      <c r="A914" s="86" t="s">
        <v>86</v>
      </c>
      <c r="B914" s="89"/>
      <c r="C914" s="89"/>
      <c r="D914" s="364">
        <v>2</v>
      </c>
    </row>
    <row r="915" spans="1:5" ht="13.8" thickBot="1">
      <c r="A915" s="92"/>
      <c r="B915" s="91"/>
      <c r="C915" s="90" t="s">
        <v>85</v>
      </c>
      <c r="D915" s="365"/>
    </row>
    <row r="916" spans="1:5" ht="13.8">
      <c r="A916" s="86"/>
      <c r="B916" s="85"/>
      <c r="C916" s="89"/>
      <c r="D916" s="89"/>
    </row>
    <row r="917" spans="1:5" ht="13.8">
      <c r="A917" s="86">
        <v>3</v>
      </c>
      <c r="B917" s="85" t="s">
        <v>84</v>
      </c>
      <c r="C917" s="89" t="s">
        <v>83</v>
      </c>
      <c r="D917" s="89">
        <v>6</v>
      </c>
    </row>
    <row r="918" spans="1:5" ht="14.4" thickBot="1">
      <c r="A918" s="84"/>
      <c r="B918" s="88"/>
      <c r="C918" s="87" t="s">
        <v>82</v>
      </c>
      <c r="D918" s="87">
        <v>2</v>
      </c>
      <c r="E918" s="1"/>
    </row>
    <row r="919" spans="1:5">
      <c r="A919" s="366">
        <v>4</v>
      </c>
      <c r="B919" s="368" t="s">
        <v>81</v>
      </c>
      <c r="C919" s="386" t="s">
        <v>80</v>
      </c>
      <c r="D919" s="386">
        <v>5</v>
      </c>
    </row>
    <row r="920" spans="1:5" ht="13.8" thickBot="1">
      <c r="A920" s="367"/>
      <c r="B920" s="369"/>
      <c r="C920" s="365"/>
      <c r="D920" s="365"/>
    </row>
    <row r="921" spans="1:5" ht="13.8">
      <c r="A921" s="86"/>
      <c r="B921" s="85"/>
      <c r="C921" s="364" t="s">
        <v>80</v>
      </c>
      <c r="D921" s="364">
        <v>2</v>
      </c>
    </row>
    <row r="922" spans="1:5" ht="14.4" thickBot="1">
      <c r="A922" s="84">
        <v>5</v>
      </c>
      <c r="B922" s="83" t="s">
        <v>79</v>
      </c>
      <c r="C922" s="365"/>
      <c r="D922" s="365"/>
    </row>
    <row r="923" spans="1:5">
      <c r="A923" s="1"/>
      <c r="B923" s="1"/>
      <c r="C923" s="1"/>
      <c r="D923" s="1"/>
    </row>
    <row r="928" spans="1:5">
      <c r="A928" s="50" t="s">
        <v>15</v>
      </c>
      <c r="B928" s="1"/>
      <c r="C928" s="1"/>
      <c r="D928" s="1"/>
    </row>
    <row r="929" spans="1:4" ht="13.8" thickBot="1">
      <c r="A929" s="50"/>
      <c r="B929" s="1"/>
      <c r="C929" s="1"/>
      <c r="D929" s="1"/>
    </row>
    <row r="930" spans="1:4" ht="13.8" thickBot="1">
      <c r="A930" s="13" t="s">
        <v>7</v>
      </c>
      <c r="B930" s="12" t="s">
        <v>6</v>
      </c>
      <c r="C930" s="82" t="s">
        <v>78</v>
      </c>
      <c r="D930" s="81"/>
    </row>
    <row r="931" spans="1:4" ht="13.8">
      <c r="A931" s="412">
        <v>1</v>
      </c>
      <c r="B931" s="415" t="s">
        <v>77</v>
      </c>
      <c r="C931" s="80"/>
      <c r="D931" s="418"/>
    </row>
    <row r="932" spans="1:4">
      <c r="A932" s="413"/>
      <c r="B932" s="416"/>
      <c r="C932" s="79">
        <v>748.71</v>
      </c>
      <c r="D932" s="418"/>
    </row>
    <row r="933" spans="1:4" ht="14.4" thickBot="1">
      <c r="A933" s="414"/>
      <c r="B933" s="417"/>
      <c r="C933" s="78"/>
      <c r="D933" s="418"/>
    </row>
    <row r="937" spans="1:4" ht="15.6">
      <c r="A937" s="44" t="s">
        <v>76</v>
      </c>
    </row>
    <row r="938" spans="1:4">
      <c r="B938" t="s">
        <v>75</v>
      </c>
    </row>
    <row r="939" spans="1:4">
      <c r="A939" s="15" t="s">
        <v>74</v>
      </c>
    </row>
    <row r="940" spans="1:4">
      <c r="A940" s="267" t="s">
        <v>560</v>
      </c>
    </row>
    <row r="941" spans="1:4" ht="26.4">
      <c r="A941" s="68" t="s">
        <v>46</v>
      </c>
    </row>
    <row r="942" spans="1:4">
      <c r="A942" s="68" t="s">
        <v>45</v>
      </c>
    </row>
    <row r="943" spans="1:4" ht="26.4">
      <c r="A943" s="264" t="s">
        <v>563</v>
      </c>
    </row>
    <row r="944" spans="1:4">
      <c r="A944" s="68" t="s">
        <v>42</v>
      </c>
    </row>
    <row r="945" spans="1:8">
      <c r="A945" s="68" t="s">
        <v>41</v>
      </c>
    </row>
    <row r="946" spans="1:8">
      <c r="A946" s="68" t="s">
        <v>39</v>
      </c>
    </row>
    <row r="947" spans="1:8">
      <c r="A947" s="1"/>
    </row>
    <row r="948" spans="1:8">
      <c r="A948" s="77" t="s">
        <v>73</v>
      </c>
    </row>
    <row r="949" spans="1:8">
      <c r="A949" s="68" t="s">
        <v>55</v>
      </c>
    </row>
    <row r="951" spans="1:8" ht="27" thickBot="1">
      <c r="A951" s="76" t="s">
        <v>560</v>
      </c>
    </row>
    <row r="952" spans="1:8" ht="14.4" thickBot="1">
      <c r="A952" s="41" t="s">
        <v>28</v>
      </c>
      <c r="B952" s="41" t="s">
        <v>27</v>
      </c>
      <c r="D952" s="1"/>
      <c r="E952" s="1"/>
      <c r="F952" s="1"/>
      <c r="G952" s="1"/>
      <c r="H952" s="1"/>
    </row>
    <row r="953" spans="1:8">
      <c r="A953" s="268" t="s">
        <v>54</v>
      </c>
      <c r="B953" s="64">
        <v>18</v>
      </c>
      <c r="E953" s="73"/>
    </row>
    <row r="954" spans="1:8">
      <c r="A954" s="75" t="s">
        <v>72</v>
      </c>
      <c r="B954" s="63">
        <v>12</v>
      </c>
      <c r="E954" s="261"/>
      <c r="F954" s="73"/>
    </row>
    <row r="955" spans="1:8">
      <c r="A955" s="75" t="s">
        <v>71</v>
      </c>
      <c r="B955" s="63">
        <v>11.7</v>
      </c>
      <c r="D955" s="73"/>
      <c r="E955" s="315"/>
    </row>
    <row r="956" spans="1:8" ht="13.8" thickBot="1">
      <c r="A956" s="74" t="s">
        <v>70</v>
      </c>
      <c r="B956" s="62">
        <v>21.8</v>
      </c>
      <c r="D956" s="73"/>
    </row>
    <row r="957" spans="1:8" ht="13.8" thickBot="1">
      <c r="A957" s="67" t="s">
        <v>13</v>
      </c>
      <c r="B957" s="39">
        <f>SUM(B953:B956)</f>
        <v>63.5</v>
      </c>
      <c r="H957" s="73"/>
    </row>
    <row r="958" spans="1:8">
      <c r="A958" s="68"/>
      <c r="B958" s="73"/>
      <c r="E958" s="73"/>
    </row>
    <row r="959" spans="1:8" ht="27" thickBot="1">
      <c r="A959" s="66" t="s">
        <v>46</v>
      </c>
      <c r="B959" s="73"/>
      <c r="H959" s="73"/>
    </row>
    <row r="960" spans="1:8" ht="13.8">
      <c r="A960" s="71" t="s">
        <v>28</v>
      </c>
      <c r="B960" s="71" t="s">
        <v>27</v>
      </c>
    </row>
    <row r="961" spans="1:8">
      <c r="A961" s="72" t="s">
        <v>69</v>
      </c>
      <c r="B961" s="63">
        <v>3</v>
      </c>
      <c r="H961" s="60"/>
    </row>
    <row r="962" spans="1:8">
      <c r="A962" s="72" t="s">
        <v>68</v>
      </c>
      <c r="B962" s="63">
        <v>11.4</v>
      </c>
    </row>
    <row r="963" spans="1:8">
      <c r="A963" s="72" t="s">
        <v>67</v>
      </c>
      <c r="B963" s="63">
        <v>20</v>
      </c>
      <c r="D963" s="73"/>
    </row>
    <row r="964" spans="1:8" ht="13.8" thickBot="1">
      <c r="A964" s="59" t="s">
        <v>66</v>
      </c>
      <c r="B964" s="62">
        <v>22.8</v>
      </c>
    </row>
    <row r="965" spans="1:8" ht="13.8" thickBot="1">
      <c r="A965" s="67" t="s">
        <v>13</v>
      </c>
      <c r="B965" s="39">
        <f>SUM(B961:B964)</f>
        <v>57.2</v>
      </c>
    </row>
    <row r="967" spans="1:8" ht="13.8" thickBot="1">
      <c r="A967" s="66" t="s">
        <v>45</v>
      </c>
    </row>
    <row r="968" spans="1:8" ht="13.8" thickBot="1">
      <c r="A968" s="67" t="s">
        <v>13</v>
      </c>
      <c r="B968" s="39">
        <v>11.88</v>
      </c>
    </row>
    <row r="970" spans="1:8" ht="27" thickBot="1">
      <c r="A970" s="66" t="s">
        <v>561</v>
      </c>
    </row>
    <row r="971" spans="1:8" ht="14.4" thickBot="1">
      <c r="A971" s="41" t="s">
        <v>28</v>
      </c>
      <c r="B971" s="41" t="s">
        <v>27</v>
      </c>
    </row>
    <row r="972" spans="1:8">
      <c r="A972" s="70" t="s">
        <v>65</v>
      </c>
      <c r="B972" s="64">
        <v>46</v>
      </c>
    </row>
    <row r="973" spans="1:8">
      <c r="A973" s="69" t="s">
        <v>64</v>
      </c>
      <c r="B973" s="63">
        <v>11.5</v>
      </c>
    </row>
    <row r="974" spans="1:8">
      <c r="A974" s="69" t="s">
        <v>63</v>
      </c>
      <c r="B974" s="62">
        <v>77.06</v>
      </c>
    </row>
    <row r="975" spans="1:8">
      <c r="A975" s="269" t="s">
        <v>294</v>
      </c>
      <c r="B975" s="62">
        <v>14.1</v>
      </c>
    </row>
    <row r="976" spans="1:8" ht="13.8" thickBot="1">
      <c r="A976" s="59" t="s">
        <v>61</v>
      </c>
      <c r="B976" s="49">
        <v>36.71</v>
      </c>
    </row>
    <row r="977" spans="1:8" ht="13.8" thickBot="1">
      <c r="A977" s="40" t="s">
        <v>13</v>
      </c>
      <c r="B977" s="39">
        <f>SUM(B972:B976)</f>
        <v>185.37</v>
      </c>
    </row>
    <row r="979" spans="1:8" ht="13.8" thickBot="1">
      <c r="A979" s="66" t="s">
        <v>562</v>
      </c>
    </row>
    <row r="980" spans="1:8" ht="14.4" thickBot="1">
      <c r="A980" s="41" t="s">
        <v>28</v>
      </c>
      <c r="B980" s="71" t="s">
        <v>27</v>
      </c>
    </row>
    <row r="981" spans="1:8">
      <c r="A981" s="270" t="s">
        <v>564</v>
      </c>
      <c r="B981" s="63">
        <v>16.75</v>
      </c>
      <c r="D981" s="73"/>
    </row>
    <row r="982" spans="1:8">
      <c r="A982" s="270" t="s">
        <v>240</v>
      </c>
      <c r="B982" s="63">
        <v>40</v>
      </c>
      <c r="D982" s="73"/>
    </row>
    <row r="983" spans="1:8">
      <c r="A983" s="271" t="s">
        <v>62</v>
      </c>
      <c r="B983" s="63">
        <v>20.420000000000002</v>
      </c>
      <c r="H983" s="73"/>
    </row>
    <row r="984" spans="1:8">
      <c r="A984" s="272" t="s">
        <v>565</v>
      </c>
      <c r="B984" s="63">
        <v>12.77</v>
      </c>
      <c r="D984" s="73"/>
    </row>
    <row r="985" spans="1:8">
      <c r="A985" s="273" t="s">
        <v>566</v>
      </c>
      <c r="B985" s="62">
        <v>22.2</v>
      </c>
      <c r="D985" s="73"/>
    </row>
    <row r="986" spans="1:8">
      <c r="A986" s="273" t="s">
        <v>567</v>
      </c>
      <c r="B986" s="62">
        <v>6.9</v>
      </c>
      <c r="D986" s="73"/>
    </row>
    <row r="987" spans="1:8" ht="13.8" thickBot="1">
      <c r="A987" s="274" t="s">
        <v>61</v>
      </c>
      <c r="B987" s="62">
        <v>35.57</v>
      </c>
      <c r="D987" s="73"/>
    </row>
    <row r="988" spans="1:8" ht="13.8" thickBot="1">
      <c r="A988" s="40" t="s">
        <v>13</v>
      </c>
      <c r="B988" s="39">
        <f>SUM(B981:B987)</f>
        <v>154.61000000000001</v>
      </c>
    </row>
    <row r="990" spans="1:8" ht="13.8" thickBot="1">
      <c r="A990" s="66" t="s">
        <v>41</v>
      </c>
    </row>
    <row r="991" spans="1:8" ht="14.4" thickBot="1">
      <c r="A991" s="41" t="s">
        <v>28</v>
      </c>
      <c r="B991" s="41" t="s">
        <v>27</v>
      </c>
    </row>
    <row r="992" spans="1:8">
      <c r="A992" s="68" t="s">
        <v>60</v>
      </c>
      <c r="B992" s="64">
        <v>291.85000000000002</v>
      </c>
    </row>
    <row r="993" spans="1:15">
      <c r="A993" s="61" t="s">
        <v>59</v>
      </c>
      <c r="B993" s="63">
        <v>13.2</v>
      </c>
    </row>
    <row r="994" spans="1:15">
      <c r="A994" s="61" t="s">
        <v>58</v>
      </c>
      <c r="B994" s="63">
        <v>21.3</v>
      </c>
    </row>
    <row r="995" spans="1:15">
      <c r="A995" s="61" t="s">
        <v>57</v>
      </c>
      <c r="B995" s="62">
        <v>12.7</v>
      </c>
    </row>
    <row r="996" spans="1:15" ht="13.8" thickBot="1">
      <c r="A996" s="1" t="s">
        <v>56</v>
      </c>
      <c r="B996" s="49">
        <v>3.85</v>
      </c>
    </row>
    <row r="997" spans="1:15" ht="13.8" thickBot="1">
      <c r="A997" s="40" t="s">
        <v>13</v>
      </c>
      <c r="B997" s="39">
        <f>SUM(B992:B996)</f>
        <v>342.90000000000003</v>
      </c>
    </row>
    <row r="999" spans="1:15" ht="13.8" thickBot="1">
      <c r="A999" s="66" t="s">
        <v>39</v>
      </c>
    </row>
    <row r="1000" spans="1:15" ht="13.8" thickBot="1">
      <c r="A1000" s="67" t="s">
        <v>13</v>
      </c>
      <c r="B1000" s="39">
        <v>160</v>
      </c>
    </row>
    <row r="1002" spans="1:15" ht="13.8" thickBot="1">
      <c r="A1002" s="66" t="s">
        <v>55</v>
      </c>
    </row>
    <row r="1003" spans="1:15" ht="14.4" thickBot="1">
      <c r="A1003" s="41" t="s">
        <v>28</v>
      </c>
      <c r="B1003" s="41" t="s">
        <v>27</v>
      </c>
    </row>
    <row r="1004" spans="1:15">
      <c r="A1004" s="65" t="s">
        <v>54</v>
      </c>
      <c r="B1004" s="64">
        <v>214.45</v>
      </c>
    </row>
    <row r="1005" spans="1:15">
      <c r="A1005" s="61" t="s">
        <v>53</v>
      </c>
      <c r="B1005" s="63">
        <v>15.3</v>
      </c>
    </row>
    <row r="1006" spans="1:15">
      <c r="A1006" s="61" t="s">
        <v>52</v>
      </c>
      <c r="B1006" s="63">
        <v>25.6</v>
      </c>
    </row>
    <row r="1007" spans="1:15">
      <c r="A1007" s="61" t="s">
        <v>51</v>
      </c>
      <c r="B1007" s="62">
        <v>77.72</v>
      </c>
      <c r="K1007" s="106"/>
      <c r="L1007" s="106"/>
      <c r="M1007" s="106"/>
      <c r="N1007" s="106"/>
      <c r="O1007" s="106"/>
    </row>
    <row r="1008" spans="1:15">
      <c r="A1008" s="61" t="s">
        <v>50</v>
      </c>
      <c r="B1008" s="58">
        <v>18.399999999999999</v>
      </c>
      <c r="D1008" s="60"/>
    </row>
    <row r="1009" spans="1:8" ht="13.8" thickBot="1">
      <c r="A1009" s="59" t="s">
        <v>49</v>
      </c>
      <c r="B1009" s="58">
        <v>8.6999999999999993</v>
      </c>
    </row>
    <row r="1010" spans="1:8" ht="13.8" thickBot="1">
      <c r="A1010" s="40" t="s">
        <v>13</v>
      </c>
      <c r="B1010" s="39">
        <f>SUM(B1004:B1009)</f>
        <v>360.16999999999996</v>
      </c>
      <c r="D1010" s="106"/>
      <c r="E1010" s="106"/>
      <c r="F1010" s="106"/>
      <c r="G1010" s="106"/>
      <c r="H1010" s="106"/>
    </row>
    <row r="1012" spans="1:8">
      <c r="A1012" s="37" t="s">
        <v>26</v>
      </c>
      <c r="B1012" s="38">
        <f>B957+B965+B968+B977+B988+B997+B1000+B1010</f>
        <v>1335.63</v>
      </c>
      <c r="C1012" s="309" t="s">
        <v>25</v>
      </c>
    </row>
    <row r="1015" spans="1:8">
      <c r="A1015" s="31" t="s">
        <v>24</v>
      </c>
    </row>
    <row r="1016" spans="1:8" ht="13.8" thickBot="1"/>
    <row r="1017" spans="1:8" ht="26.4">
      <c r="A1017" s="36" t="s">
        <v>23</v>
      </c>
      <c r="B1017" s="35" t="s">
        <v>22</v>
      </c>
      <c r="C1017" s="34" t="s">
        <v>21</v>
      </c>
    </row>
    <row r="1018" spans="1:8" ht="26.4">
      <c r="A1018" s="397" t="s">
        <v>560</v>
      </c>
      <c r="B1018" s="55" t="s">
        <v>48</v>
      </c>
      <c r="C1018" s="32">
        <v>2</v>
      </c>
    </row>
    <row r="1019" spans="1:8" ht="26.4">
      <c r="A1019" s="398"/>
      <c r="B1019" s="55" t="s">
        <v>47</v>
      </c>
      <c r="C1019" s="32">
        <v>1</v>
      </c>
    </row>
    <row r="1020" spans="1:8">
      <c r="A1020" s="398" t="s">
        <v>46</v>
      </c>
      <c r="B1020" s="277" t="s">
        <v>44</v>
      </c>
      <c r="C1020" s="57">
        <v>5</v>
      </c>
    </row>
    <row r="1021" spans="1:8">
      <c r="A1021" s="398"/>
      <c r="B1021" s="55" t="s">
        <v>43</v>
      </c>
      <c r="C1021" s="32">
        <v>1</v>
      </c>
    </row>
    <row r="1022" spans="1:8">
      <c r="A1022" s="398" t="s">
        <v>45</v>
      </c>
      <c r="B1022" s="277" t="s">
        <v>44</v>
      </c>
      <c r="C1022" s="32">
        <v>2</v>
      </c>
    </row>
    <row r="1023" spans="1:8">
      <c r="A1023" s="398"/>
      <c r="B1023" s="55" t="s">
        <v>43</v>
      </c>
      <c r="C1023" s="32">
        <v>1</v>
      </c>
    </row>
    <row r="1024" spans="1:8" ht="12.75" customHeight="1">
      <c r="A1024" s="341" t="s">
        <v>563</v>
      </c>
      <c r="B1024" s="398" t="s">
        <v>16</v>
      </c>
      <c r="C1024" s="420">
        <v>12</v>
      </c>
    </row>
    <row r="1025" spans="1:3">
      <c r="A1025" s="342"/>
      <c r="B1025" s="398"/>
      <c r="C1025" s="420"/>
    </row>
    <row r="1026" spans="1:3">
      <c r="A1026" s="343"/>
      <c r="B1026" s="278" t="s">
        <v>43</v>
      </c>
      <c r="C1026" s="32">
        <v>1</v>
      </c>
    </row>
    <row r="1027" spans="1:3">
      <c r="A1027" s="338" t="s">
        <v>568</v>
      </c>
      <c r="B1027" s="397" t="s">
        <v>44</v>
      </c>
      <c r="C1027" s="420">
        <v>6</v>
      </c>
    </row>
    <row r="1028" spans="1:3">
      <c r="A1028" s="339"/>
      <c r="B1028" s="397"/>
      <c r="C1028" s="420"/>
    </row>
    <row r="1029" spans="1:3">
      <c r="A1029" s="340"/>
      <c r="B1029" s="55" t="s">
        <v>43</v>
      </c>
      <c r="C1029" s="32">
        <v>1</v>
      </c>
    </row>
    <row r="1030" spans="1:3">
      <c r="A1030" s="398" t="s">
        <v>41</v>
      </c>
      <c r="B1030" s="75" t="s">
        <v>40</v>
      </c>
      <c r="C1030" s="32">
        <v>10</v>
      </c>
    </row>
    <row r="1031" spans="1:3">
      <c r="A1031" s="398"/>
      <c r="B1031" s="276" t="s">
        <v>18</v>
      </c>
      <c r="C1031" s="32">
        <v>6</v>
      </c>
    </row>
    <row r="1032" spans="1:3" ht="26.4">
      <c r="A1032" s="55" t="s">
        <v>39</v>
      </c>
      <c r="B1032" s="277" t="s">
        <v>38</v>
      </c>
      <c r="C1032" s="53">
        <v>9</v>
      </c>
    </row>
    <row r="1033" spans="1:3">
      <c r="A1033" s="424" t="s">
        <v>37</v>
      </c>
      <c r="B1033" s="75" t="s">
        <v>36</v>
      </c>
      <c r="C1033" s="52">
        <v>21</v>
      </c>
    </row>
    <row r="1034" spans="1:3">
      <c r="A1034" s="425"/>
      <c r="B1034" s="75" t="s">
        <v>35</v>
      </c>
      <c r="C1034" s="52">
        <v>9</v>
      </c>
    </row>
    <row r="1035" spans="1:3">
      <c r="A1035" s="425"/>
      <c r="B1035" s="324" t="s">
        <v>43</v>
      </c>
      <c r="C1035" s="52">
        <v>1</v>
      </c>
    </row>
    <row r="1036" spans="1:3">
      <c r="A1036" s="426"/>
      <c r="B1036" s="275" t="s">
        <v>34</v>
      </c>
      <c r="C1036" s="51">
        <v>4</v>
      </c>
    </row>
    <row r="1039" spans="1:3">
      <c r="A1039" s="31" t="s">
        <v>15</v>
      </c>
      <c r="B1039" s="1"/>
    </row>
    <row r="1040" spans="1:3" ht="13.8" thickBot="1">
      <c r="A1040" s="50"/>
      <c r="B1040" s="1"/>
    </row>
    <row r="1041" spans="1:8" ht="13.8" thickBot="1">
      <c r="A1041" s="18" t="s">
        <v>6</v>
      </c>
      <c r="B1041" s="18" t="s">
        <v>5</v>
      </c>
    </row>
    <row r="1042" spans="1:8">
      <c r="A1042" s="427" t="s">
        <v>579</v>
      </c>
      <c r="B1042" s="357">
        <v>1150.6300000000001</v>
      </c>
    </row>
    <row r="1043" spans="1:8">
      <c r="A1043" s="389"/>
      <c r="B1043" s="390"/>
    </row>
    <row r="1044" spans="1:8">
      <c r="A1044" s="389"/>
      <c r="B1044" s="390"/>
    </row>
    <row r="1045" spans="1:8" ht="13.8" thickBot="1">
      <c r="A1045" s="47" t="s">
        <v>31</v>
      </c>
      <c r="B1045" s="46">
        <v>185</v>
      </c>
      <c r="C1045" s="45"/>
      <c r="D1045" s="45"/>
    </row>
    <row r="1046" spans="1:8" ht="13.8" thickBot="1">
      <c r="A1046" s="30" t="s">
        <v>13</v>
      </c>
      <c r="B1046" s="29">
        <f>SUM(B1042:B1045)</f>
        <v>1335.63</v>
      </c>
      <c r="C1046" s="45"/>
      <c r="D1046" s="45"/>
    </row>
    <row r="1047" spans="1:8">
      <c r="C1047" s="45"/>
      <c r="D1047" s="45"/>
    </row>
    <row r="1049" spans="1:8" ht="15.6">
      <c r="A1049" s="44" t="s">
        <v>30</v>
      </c>
    </row>
    <row r="1051" spans="1:8">
      <c r="A1051" s="43" t="s">
        <v>20</v>
      </c>
    </row>
    <row r="1052" spans="1:8">
      <c r="A1052" s="43" t="s">
        <v>29</v>
      </c>
    </row>
    <row r="1053" spans="1:8" ht="24" customHeight="1">
      <c r="A1053" s="43" t="s">
        <v>17</v>
      </c>
    </row>
    <row r="1055" spans="1:8" ht="13.8" thickBot="1">
      <c r="A1055" s="42" t="s">
        <v>20</v>
      </c>
    </row>
    <row r="1056" spans="1:8" ht="14.4" thickBot="1">
      <c r="A1056" s="41" t="s">
        <v>28</v>
      </c>
      <c r="B1056" s="41" t="s">
        <v>27</v>
      </c>
      <c r="E1056" s="1"/>
      <c r="F1056" s="1"/>
      <c r="G1056" s="1"/>
      <c r="H1056" s="1"/>
    </row>
    <row r="1057" spans="1:17" ht="13.8" thickBot="1">
      <c r="A1057" s="40" t="s">
        <v>13</v>
      </c>
      <c r="B1057" s="39">
        <v>65.27</v>
      </c>
      <c r="D1057" s="332"/>
      <c r="E1057" s="73"/>
    </row>
    <row r="1058" spans="1:17">
      <c r="E1058" s="261"/>
      <c r="F1058" s="73"/>
    </row>
    <row r="1059" spans="1:17" ht="13.8" thickBot="1">
      <c r="A1059" s="42" t="s">
        <v>29</v>
      </c>
      <c r="D1059" s="332"/>
      <c r="E1059" s="315"/>
      <c r="L1059" s="326"/>
      <c r="M1059" s="326"/>
      <c r="N1059" s="326"/>
      <c r="O1059" s="326"/>
      <c r="P1059" s="326"/>
      <c r="Q1059" s="45"/>
    </row>
    <row r="1060" spans="1:17" ht="14.4" thickBot="1">
      <c r="A1060" s="41" t="s">
        <v>28</v>
      </c>
      <c r="B1060" s="41" t="s">
        <v>27</v>
      </c>
      <c r="D1060" s="332"/>
      <c r="L1060" s="106"/>
      <c r="M1060" s="106"/>
      <c r="N1060" s="106"/>
      <c r="O1060" s="106"/>
      <c r="P1060" s="106"/>
    </row>
    <row r="1061" spans="1:17" ht="13.8" thickBot="1">
      <c r="A1061" s="40" t="s">
        <v>13</v>
      </c>
      <c r="B1061" s="39">
        <v>36</v>
      </c>
      <c r="H1061" s="332"/>
    </row>
    <row r="1062" spans="1:17">
      <c r="E1062" s="73"/>
    </row>
    <row r="1063" spans="1:17" ht="40.200000000000003" thickBot="1">
      <c r="A1063" s="42" t="s">
        <v>17</v>
      </c>
      <c r="H1063" s="332"/>
    </row>
    <row r="1064" spans="1:17" ht="14.4" thickBot="1">
      <c r="A1064" s="41" t="s">
        <v>28</v>
      </c>
      <c r="B1064" s="41" t="s">
        <v>27</v>
      </c>
    </row>
    <row r="1065" spans="1:17" ht="13.8" thickBot="1">
      <c r="A1065" s="40" t="s">
        <v>13</v>
      </c>
      <c r="B1065" s="39">
        <v>399.05</v>
      </c>
      <c r="D1065" s="332"/>
      <c r="H1065" s="60"/>
    </row>
    <row r="1066" spans="1:17">
      <c r="D1066" s="310"/>
      <c r="E1066" s="310"/>
      <c r="F1066" s="310"/>
      <c r="G1066" s="310"/>
      <c r="H1066" s="310"/>
    </row>
    <row r="1068" spans="1:17">
      <c r="A1068" s="37" t="s">
        <v>26</v>
      </c>
      <c r="B1068" s="38">
        <f>B1057+B1061+B1065</f>
        <v>500.32</v>
      </c>
      <c r="C1068" s="309" t="s">
        <v>25</v>
      </c>
    </row>
    <row r="1070" spans="1:17">
      <c r="A1070" s="31" t="s">
        <v>24</v>
      </c>
    </row>
    <row r="1071" spans="1:17" ht="13.8" thickBot="1"/>
    <row r="1072" spans="1:17" ht="26.4">
      <c r="A1072" s="36" t="s">
        <v>23</v>
      </c>
      <c r="B1072" s="35" t="s">
        <v>22</v>
      </c>
      <c r="C1072" s="34" t="s">
        <v>21</v>
      </c>
    </row>
    <row r="1073" spans="1:3">
      <c r="A1073" s="398" t="s">
        <v>20</v>
      </c>
      <c r="B1073" s="33" t="s">
        <v>19</v>
      </c>
      <c r="C1073" s="32">
        <v>8</v>
      </c>
    </row>
    <row r="1074" spans="1:3">
      <c r="A1074" s="398"/>
      <c r="B1074" s="33" t="s">
        <v>18</v>
      </c>
      <c r="C1074" s="32">
        <v>1</v>
      </c>
    </row>
    <row r="1075" spans="1:3">
      <c r="A1075" s="397" t="s">
        <v>580</v>
      </c>
      <c r="B1075" s="419" t="s">
        <v>16</v>
      </c>
      <c r="C1075" s="420">
        <v>13</v>
      </c>
    </row>
    <row r="1076" spans="1:3">
      <c r="A1076" s="398"/>
      <c r="B1076" s="419"/>
      <c r="C1076" s="420"/>
    </row>
    <row r="1077" spans="1:3">
      <c r="A1077" s="422"/>
      <c r="C1077" s="421"/>
    </row>
    <row r="1078" spans="1:3">
      <c r="A1078" s="422"/>
      <c r="C1078" s="421"/>
    </row>
    <row r="1083" spans="1:3">
      <c r="A1083" s="31" t="s">
        <v>15</v>
      </c>
    </row>
    <row r="1084" spans="1:3" ht="13.8" thickBot="1"/>
    <row r="1085" spans="1:3" ht="13.8" thickBot="1">
      <c r="A1085" s="18" t="s">
        <v>6</v>
      </c>
      <c r="B1085" s="18" t="s">
        <v>5</v>
      </c>
    </row>
    <row r="1086" spans="1:3">
      <c r="A1086" s="388" t="s">
        <v>14</v>
      </c>
      <c r="B1086" s="357">
        <v>500.32</v>
      </c>
    </row>
    <row r="1087" spans="1:3">
      <c r="A1087" s="389"/>
      <c r="B1087" s="390"/>
    </row>
    <row r="1088" spans="1:3" ht="13.8" thickBot="1">
      <c r="A1088" s="389"/>
      <c r="B1088" s="390"/>
    </row>
    <row r="1089" spans="1:4" ht="13.8" thickBot="1">
      <c r="A1089" s="30" t="s">
        <v>13</v>
      </c>
      <c r="B1089" s="29">
        <f>SUM(B1086:B1088)</f>
        <v>500.32</v>
      </c>
    </row>
    <row r="1095" spans="1:4" ht="27.6">
      <c r="A1095" s="28" t="s">
        <v>1</v>
      </c>
      <c r="B1095" s="27"/>
      <c r="C1095" s="26">
        <f>B902+B1012+B1068</f>
        <v>2584.6600000000003</v>
      </c>
      <c r="D1095" s="25" t="s">
        <v>12</v>
      </c>
    </row>
    <row r="1098" spans="1:4" ht="22.8">
      <c r="A1098" s="23" t="s">
        <v>11</v>
      </c>
      <c r="B1098" s="23"/>
      <c r="C1098" s="24"/>
      <c r="D1098" s="23"/>
    </row>
    <row r="1103" spans="1:4" ht="20.399999999999999">
      <c r="A1103" s="22" t="s">
        <v>10</v>
      </c>
      <c r="B1103" s="1"/>
      <c r="C1103" s="1"/>
      <c r="D1103" s="1"/>
    </row>
    <row r="1104" spans="1:4" ht="13.8">
      <c r="A1104" s="21"/>
      <c r="B1104" s="1"/>
      <c r="C1104" s="20"/>
      <c r="D1104" s="1"/>
    </row>
    <row r="1105" spans="1:4" ht="13.8">
      <c r="A1105" s="15"/>
      <c r="B1105" s="15"/>
      <c r="C1105" s="19"/>
      <c r="D1105" s="1"/>
    </row>
    <row r="1106" spans="1:4" ht="13.8">
      <c r="A1106" s="15" t="s">
        <v>9</v>
      </c>
      <c r="B1106" s="15"/>
      <c r="C1106" s="19"/>
      <c r="D1106" s="1"/>
    </row>
    <row r="1107" spans="1:4" ht="21.6" thickBot="1">
      <c r="A1107" s="14"/>
      <c r="B1107" s="1"/>
      <c r="C1107" s="1"/>
    </row>
    <row r="1108" spans="1:4" ht="13.8" thickBot="1">
      <c r="A1108" s="13" t="s">
        <v>7</v>
      </c>
      <c r="B1108" s="12" t="s">
        <v>6</v>
      </c>
      <c r="C1108" s="18" t="s">
        <v>5</v>
      </c>
    </row>
    <row r="1109" spans="1:4" ht="13.8">
      <c r="A1109" s="5"/>
      <c r="B1109" s="8"/>
      <c r="C1109" s="399">
        <v>2290.75</v>
      </c>
    </row>
    <row r="1110" spans="1:4">
      <c r="A1110" s="10">
        <v>1</v>
      </c>
      <c r="B1110" s="8" t="s">
        <v>4</v>
      </c>
      <c r="C1110" s="374"/>
    </row>
    <row r="1111" spans="1:4">
      <c r="A1111" s="9"/>
      <c r="B1111" s="8" t="s">
        <v>3</v>
      </c>
      <c r="C1111" s="374"/>
      <c r="D1111" s="1"/>
    </row>
    <row r="1112" spans="1:4" ht="14.4" thickBot="1">
      <c r="A1112" s="7"/>
      <c r="B1112" s="6"/>
      <c r="C1112" s="423"/>
    </row>
    <row r="1113" spans="1:4" ht="13.8">
      <c r="A1113" s="5"/>
      <c r="B1113" s="371" t="s">
        <v>2</v>
      </c>
      <c r="C1113" s="403">
        <v>7368.152</v>
      </c>
    </row>
    <row r="1114" spans="1:4" ht="13.8" thickBot="1">
      <c r="A1114" s="4">
        <v>2</v>
      </c>
      <c r="B1114" s="402"/>
      <c r="C1114" s="404"/>
    </row>
    <row r="1115" spans="1:4">
      <c r="A1115" s="1"/>
      <c r="B1115" s="1"/>
      <c r="C1115" s="1"/>
    </row>
    <row r="1116" spans="1:4">
      <c r="A1116" s="1"/>
      <c r="B1116" s="1"/>
      <c r="C1116" s="1"/>
    </row>
    <row r="1117" spans="1:4">
      <c r="A1117" s="15" t="s">
        <v>581</v>
      </c>
      <c r="B1117" s="15"/>
      <c r="C1117" s="1"/>
    </row>
    <row r="1118" spans="1:4" ht="21.6" thickBot="1">
      <c r="A1118" s="14"/>
      <c r="B1118" s="1"/>
      <c r="C1118" s="1"/>
    </row>
    <row r="1119" spans="1:4" ht="13.8" thickBot="1">
      <c r="A1119" s="13" t="s">
        <v>7</v>
      </c>
      <c r="B1119" s="12" t="s">
        <v>6</v>
      </c>
      <c r="C1119" s="11" t="s">
        <v>5</v>
      </c>
    </row>
    <row r="1120" spans="1:4" ht="13.8">
      <c r="A1120" s="5"/>
      <c r="B1120" s="17"/>
      <c r="C1120" s="405">
        <v>12310</v>
      </c>
    </row>
    <row r="1121" spans="1:3">
      <c r="A1121" s="10">
        <v>1</v>
      </c>
      <c r="B1121" s="17" t="s">
        <v>4</v>
      </c>
      <c r="C1121" s="406"/>
    </row>
    <row r="1122" spans="1:3">
      <c r="A1122" s="9"/>
      <c r="B1122" s="17" t="s">
        <v>3</v>
      </c>
      <c r="C1122" s="406"/>
    </row>
    <row r="1123" spans="1:3" ht="14.4" thickBot="1">
      <c r="A1123" s="7"/>
      <c r="B1123" s="16"/>
      <c r="C1123" s="407"/>
    </row>
    <row r="1124" spans="1:3" ht="13.8">
      <c r="A1124" s="5"/>
      <c r="B1124" s="408" t="s">
        <v>2</v>
      </c>
      <c r="C1124" s="410">
        <v>12190</v>
      </c>
    </row>
    <row r="1125" spans="1:3" ht="13.8" thickBot="1">
      <c r="A1125" s="4">
        <v>2</v>
      </c>
      <c r="B1125" s="409"/>
      <c r="C1125" s="411"/>
    </row>
    <row r="1128" spans="1:3">
      <c r="A1128" s="15" t="s">
        <v>8</v>
      </c>
      <c r="B1128" s="15"/>
      <c r="C1128" s="1"/>
    </row>
    <row r="1129" spans="1:3" ht="21.6" thickBot="1">
      <c r="A1129" s="14"/>
      <c r="B1129" s="1"/>
      <c r="C1129" s="1"/>
    </row>
    <row r="1130" spans="1:3" ht="13.8" thickBot="1">
      <c r="A1130" s="13" t="s">
        <v>7</v>
      </c>
      <c r="B1130" s="12" t="s">
        <v>6</v>
      </c>
      <c r="C1130" s="11" t="s">
        <v>5</v>
      </c>
    </row>
    <row r="1131" spans="1:3" ht="13.8">
      <c r="A1131" s="5"/>
      <c r="B1131" s="8"/>
      <c r="C1131" s="399">
        <v>7700</v>
      </c>
    </row>
    <row r="1132" spans="1:3">
      <c r="A1132" s="10">
        <v>1</v>
      </c>
      <c r="B1132" s="8" t="s">
        <v>4</v>
      </c>
      <c r="C1132" s="400"/>
    </row>
    <row r="1133" spans="1:3">
      <c r="A1133" s="9"/>
      <c r="B1133" s="8" t="s">
        <v>3</v>
      </c>
      <c r="C1133" s="400"/>
    </row>
    <row r="1134" spans="1:3" ht="14.4" thickBot="1">
      <c r="A1134" s="7"/>
      <c r="B1134" s="6"/>
      <c r="C1134" s="401"/>
    </row>
    <row r="1135" spans="1:3" ht="13.8">
      <c r="A1135" s="5"/>
      <c r="B1135" s="371" t="s">
        <v>2</v>
      </c>
      <c r="C1135" s="403">
        <v>4300</v>
      </c>
    </row>
    <row r="1136" spans="1:3" ht="13.8" thickBot="1">
      <c r="A1136" s="4">
        <v>2</v>
      </c>
      <c r="B1136" s="402"/>
      <c r="C1136" s="404"/>
    </row>
    <row r="1140" spans="1:4" ht="22.8">
      <c r="A1140" s="3" t="s">
        <v>1</v>
      </c>
      <c r="B1140" s="3"/>
      <c r="C1140" s="2">
        <f>C1135+C1131+C1124+C1120+C1113+C1109</f>
        <v>46158.902000000002</v>
      </c>
      <c r="D1140" s="1" t="s">
        <v>0</v>
      </c>
    </row>
  </sheetData>
  <mergeCells count="73">
    <mergeCell ref="C921:C922"/>
    <mergeCell ref="A1020:A1021"/>
    <mergeCell ref="A1022:A1023"/>
    <mergeCell ref="B1024:B1025"/>
    <mergeCell ref="C1024:C1025"/>
    <mergeCell ref="C1027:C1028"/>
    <mergeCell ref="A1030:A1031"/>
    <mergeCell ref="B1113:B1114"/>
    <mergeCell ref="C1113:C1114"/>
    <mergeCell ref="A1077:A1078"/>
    <mergeCell ref="B1027:B1028"/>
    <mergeCell ref="C1109:C1112"/>
    <mergeCell ref="B1086:B1088"/>
    <mergeCell ref="A1033:A1036"/>
    <mergeCell ref="A1042:A1044"/>
    <mergeCell ref="B1042:B1044"/>
    <mergeCell ref="A1073:A1074"/>
    <mergeCell ref="D921:D922"/>
    <mergeCell ref="A1018:A1019"/>
    <mergeCell ref="C1131:C1134"/>
    <mergeCell ref="B1135:B1136"/>
    <mergeCell ref="C1135:C1136"/>
    <mergeCell ref="C1120:C1123"/>
    <mergeCell ref="B1124:B1125"/>
    <mergeCell ref="C1124:C1125"/>
    <mergeCell ref="A931:A933"/>
    <mergeCell ref="B931:B933"/>
    <mergeCell ref="D931:D933"/>
    <mergeCell ref="A1075:A1076"/>
    <mergeCell ref="B1075:B1076"/>
    <mergeCell ref="C1075:C1076"/>
    <mergeCell ref="C1077:C1078"/>
    <mergeCell ref="A1086:A1088"/>
    <mergeCell ref="A813:A820"/>
    <mergeCell ref="A731:A732"/>
    <mergeCell ref="A733:A734"/>
    <mergeCell ref="A735:A736"/>
    <mergeCell ref="A737:A738"/>
    <mergeCell ref="A739:A740"/>
    <mergeCell ref="C919:C920"/>
    <mergeCell ref="D919:D920"/>
    <mergeCell ref="A835:D835"/>
    <mergeCell ref="A826:A828"/>
    <mergeCell ref="B826:B828"/>
    <mergeCell ref="A908:A911"/>
    <mergeCell ref="C912:C913"/>
    <mergeCell ref="A312:A318"/>
    <mergeCell ref="B312:B318"/>
    <mergeCell ref="C324:C325"/>
    <mergeCell ref="D324:D325"/>
    <mergeCell ref="E324:E325"/>
    <mergeCell ref="H336:I336"/>
    <mergeCell ref="A337:A339"/>
    <mergeCell ref="B337:B339"/>
    <mergeCell ref="D337:D339"/>
    <mergeCell ref="C326:C327"/>
    <mergeCell ref="D326:D327"/>
    <mergeCell ref="A614:B614"/>
    <mergeCell ref="A1027:A1029"/>
    <mergeCell ref="A1024:A1026"/>
    <mergeCell ref="B340:B341"/>
    <mergeCell ref="E326:E327"/>
    <mergeCell ref="A328:A333"/>
    <mergeCell ref="B328:B333"/>
    <mergeCell ref="A340:A341"/>
    <mergeCell ref="B746:B748"/>
    <mergeCell ref="A746:A748"/>
    <mergeCell ref="A729:A730"/>
    <mergeCell ref="C746:C748"/>
    <mergeCell ref="D912:D913"/>
    <mergeCell ref="D914:D915"/>
    <mergeCell ref="A919:A920"/>
    <mergeCell ref="B919:B920"/>
  </mergeCells>
  <pageMargins left="0.70866141732283472" right="0.70866141732283472" top="0.32" bottom="0.28999999999999998" header="0.31496062992125984" footer="0.31496062992125984"/>
  <pageSetup paperSize="9" fitToHeight="20" orientation="landscape" r:id="rId1"/>
  <headerFooter>
    <oddHeader xml:space="preserve">&amp;CPAKIET I - część medyczna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Zakres usługi sprzątania</vt:lpstr>
      <vt:lpstr>'Zakres usługi sprzątania'!Obszar_wydruku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Aurelia Wójcik</cp:lastModifiedBy>
  <cp:lastPrinted>2024-03-20T12:39:02Z</cp:lastPrinted>
  <dcterms:created xsi:type="dcterms:W3CDTF">2021-12-10T11:59:34Z</dcterms:created>
  <dcterms:modified xsi:type="dcterms:W3CDTF">2026-01-22T06:33:02Z</dcterms:modified>
</cp:coreProperties>
</file>